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3785" windowHeight="7560" activeTab="0"/>
  </bookViews>
  <sheets>
    <sheet name="Лист1" sheetId="1" r:id="rId1"/>
  </sheets>
  <definedNames/>
  <calcPr fullCalcOnLoad="1"/>
</workbook>
</file>

<file path=xl/sharedStrings.xml><?xml version="1.0" encoding="utf-8"?>
<sst xmlns="http://schemas.openxmlformats.org/spreadsheetml/2006/main" count="1778" uniqueCount="610">
  <si>
    <t>Доставка и пересылка единовременной адресной материальной помощи на ремонт жилого помещения одиноко проживающим пенсионерам старше 65 лет, одиноко проживающим супружеским парам из числа пенсионеров старше 65 лет</t>
  </si>
  <si>
    <t>1602</t>
  </si>
  <si>
    <t>Осуществление государственных полномочий по обеспечению детей первого и второго года жизни специальными молочными продуктами детского питания</t>
  </si>
  <si>
    <t>2601</t>
  </si>
  <si>
    <t>Осуществление государственных полномочий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t>
  </si>
  <si>
    <t>2701</t>
  </si>
  <si>
    <t>"Финансовое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в общеобразовательных учреждениях края, в том числе негосударственных образовательных учреждениях, прошедших государственную аккредитацию и реализующих основные общеобразовательные программы, в размере, необходимом для реализации основных общеобразовательных программ, в соответствии с подпунктом 6.1 статьи 29 Закона Российской Федерации от 10 июля 1992 года 
№ 3266-1 «Об образовании»"</t>
  </si>
  <si>
    <t>3101</t>
  </si>
  <si>
    <t>Реализация государственных полномочий по обеспечению содержания в муниципальных дошкольных образовательных учреждениях (группах) детей без взимания родительской платы</t>
  </si>
  <si>
    <t>3201</t>
  </si>
  <si>
    <t>Реализация государственных полномочий по обеспечению питанием детей, обучающихся в муниципальных общеобразовательных учреждениях, без взимания платы</t>
  </si>
  <si>
    <t>3301</t>
  </si>
  <si>
    <t>Осуществление государственных полномочий по организации и осуществлению деятельности по опеке и попечительству в отношении несовершеннолетних</t>
  </si>
  <si>
    <t>3401</t>
  </si>
  <si>
    <t>Выполнение отдельных государственных полномочий по решению вопросов поддержки сельскохозяйственного производства</t>
  </si>
  <si>
    <t>4101</t>
  </si>
  <si>
    <t xml:space="preserve">Субвенции на реализацию Закона края от 29 ноября 2005 года № 16-4081 «О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 входящим в состав муниципального района края» </t>
  </si>
  <si>
    <t>4301</t>
  </si>
  <si>
    <t>Осуществление государственных полномочий по организации деятельности органов управления системой социальной защиты населения</t>
  </si>
  <si>
    <t>4401</t>
  </si>
  <si>
    <t>Субвенции бюджетам на осуществление полномочий в области архивного дела</t>
  </si>
  <si>
    <t>4701</t>
  </si>
  <si>
    <t>Осуществление государственных полномочий по созданию и обеспечению деятельности комиссий по делам несовершеннолетних и защите их прав</t>
  </si>
  <si>
    <t>4801</t>
  </si>
  <si>
    <t>Осуществление государственных полномочий по созданию и обеспечению деятельности административных комиссий</t>
  </si>
  <si>
    <t>4901</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</si>
  <si>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организации оказания отдельных видов медицинской помощи»</t>
  </si>
  <si>
    <t>5201</t>
  </si>
  <si>
    <t>Ежемесячное пособие на ребенка</t>
  </si>
  <si>
    <t>6501</t>
  </si>
  <si>
    <t>Доставка и пересылка ежемесячного пособия на ребенка</t>
  </si>
  <si>
    <t>6502</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</si>
  <si>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гражданам, подвергшихся радиационному воздействию и членам их семей в соответствии с пунктом 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</si>
  <si>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7300</t>
  </si>
  <si>
    <t>Ежегодная денежная выплата отдельным категориям граждан, подвергшимся радиационному воздействию</t>
  </si>
  <si>
    <t>7301</t>
  </si>
  <si>
    <t>Ежемесячная денежная выплата членам семей отдельных категорий граждан, подвергшихся радиационному воздействию</t>
  </si>
  <si>
    <t>7302</t>
  </si>
  <si>
    <t>Доставка и пересылка ежегодных денежных выплат отдельным категориям граждан, подвергшимся радиационному воздействию и ежемесячных денежных выплат членам семей отдельных категорий граждан, подвергшихся радиационному воздействию</t>
  </si>
  <si>
    <t>7303</t>
  </si>
  <si>
    <t xml:space="preserve">Субвенции бюджетам муниципальных образований края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образовательных учреждений, работающим и проживающим в сельской местности, рабочих поселках (поселках городского типа) Красноярского края, в соответствии с пунктом 13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</si>
  <si>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8800</t>
  </si>
  <si>
    <t>Предоставление денежных выплат на оплату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t>
  </si>
  <si>
    <t>8801</t>
  </si>
  <si>
    <t>Доставка и пересылка денежных выплат на оплату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t>
  </si>
  <si>
    <t>8802</t>
  </si>
  <si>
    <t>Компенсация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t>
  </si>
  <si>
    <t>8901</t>
  </si>
  <si>
    <t>Доставка и пересылка компенсации стоимости проезда</t>
  </si>
  <si>
    <t>8902</t>
  </si>
  <si>
    <t>Субвенции бюджетам муниципальных образований края на финансирование расходов, связанных  с организацией приемных семей для граждан пожилого возраста и инвалидов, в соответствии с пунктом 14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</si>
  <si>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9201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</si>
  <si>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</si>
  <si>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20203026</t>
  </si>
  <si>
    <t>Обеспечение жилыми помещениями детей-сирот, детей, оставшихся без попечения родителей, а также лиц из их числа, детей, находящихся под опекой (попечительством), не имеющих закрепленного жилого помещения, за счет средств краевого бюджета</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</si>
  <si>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</si>
  <si>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20203029</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</si>
  <si>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</si>
  <si>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краевого бюджета без учета расходов на доставку</t>
  </si>
  <si>
    <t>9001</t>
  </si>
  <si>
    <t>Доставка компенсационных выплат родителям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краевого бюджета</t>
  </si>
  <si>
    <t>9002</t>
  </si>
  <si>
    <t>Субвенции бюджетам муниципальных образований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2005-2009 годах, личным подсобным хозяйствам, сельскохозяйственным потребительским кооперативам, крестьянским (фермерским) хозяйствам на срок до 8 лет</t>
  </si>
  <si>
    <t>20203046</t>
  </si>
  <si>
    <t>Федеральные средства</t>
  </si>
  <si>
    <t>Возмещение части затрат на уплату процентов по кредитам, полученным гражданами, ведущими личное подсобное хозяйство, в российских кредитных организациях на срок до 2 и до 5 лет, за счёт средств федерального бюджета</t>
  </si>
  <si>
    <t xml:space="preserve">Возмещение части затрат на уплату процентов по кредитам, полученным гражданами, ведущими личное подсобное хозяйство, в российских кредитных организациях на срок до 2 и до 5 лет, за счёт средств краевого бюджета </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</si>
  <si>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</si>
  <si>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20203055</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</si>
  <si>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</si>
  <si>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</si>
  <si>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</si>
  <si>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Иные межбюджетные трансферты</t>
  </si>
  <si>
    <t>20204000</t>
  </si>
  <si>
    <t>Средства бюджетов,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</si>
  <si>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20204014</t>
  </si>
  <si>
    <t xml:space="preserve">Межбюджетные трансферты на комплектование книжных фондов библиотек муниципальных образований края за счет средств федерального бюджета </t>
  </si>
  <si>
    <t>20204025</t>
  </si>
  <si>
    <t>Межбюджетные трансферты, передаваемые бюджетам муниципальных районов на комплектование книжных фондов библиотек муниципальных образований</t>
  </si>
  <si>
    <t>ПРОЧИЕ БЕЗВОЗМЕЗДНЫЕ ПОСТУПЛЕНИЯ</t>
  </si>
  <si>
    <t>20700000</t>
  </si>
  <si>
    <t>06</t>
  </si>
  <si>
    <t>152</t>
  </si>
  <si>
    <t>Прочие безвозмездные поступления в бюджеты муниципальных районов</t>
  </si>
  <si>
    <t>20705000</t>
  </si>
  <si>
    <t>07</t>
  </si>
  <si>
    <t>0002</t>
  </si>
  <si>
    <t>153</t>
  </si>
  <si>
    <t>08</t>
  </si>
  <si>
    <t>0003</t>
  </si>
  <si>
    <t>154</t>
  </si>
  <si>
    <t>059</t>
  </si>
  <si>
    <t>09</t>
  </si>
  <si>
    <t>0004</t>
  </si>
  <si>
    <t>155</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</si>
  <si>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</si>
  <si>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21805000</t>
  </si>
  <si>
    <t>0005</t>
  </si>
  <si>
    <t>156</t>
  </si>
  <si>
    <t xml:space="preserve">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 </t>
  </si>
  <si>
    <t>21805010</t>
  </si>
  <si>
    <t>11</t>
  </si>
  <si>
    <t>0006</t>
  </si>
  <si>
    <t>157</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</si>
  <si>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</si>
  <si>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21905000(-)</t>
  </si>
  <si>
    <t>12</t>
  </si>
  <si>
    <t>0007</t>
  </si>
  <si>
    <t>158</t>
  </si>
  <si>
    <t>13</t>
  </si>
  <si>
    <t>0008</t>
  </si>
  <si>
    <t>159</t>
  </si>
  <si>
    <t xml:space="preserve">21905000 </t>
  </si>
  <si>
    <t>14</t>
  </si>
  <si>
    <t>0009</t>
  </si>
  <si>
    <t>160</t>
  </si>
  <si>
    <t>15</t>
  </si>
  <si>
    <t>0010</t>
  </si>
  <si>
    <t>ДОХОДЫ ОТ ПРЕДПРИНИМАТЕЛЬСКОЙ И ИНОЙ ПРИНОСЯЩЕЙ ДОХОД  ДЕЯТЕЛЬНОСТИ</t>
  </si>
  <si>
    <t>30000000</t>
  </si>
  <si>
    <t>16</t>
  </si>
  <si>
    <t>0011</t>
  </si>
  <si>
    <t>162</t>
  </si>
  <si>
    <t>Поступления учреждениям,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поступление доступности амбулаторной медицинской помощи</t>
  </si>
  <si>
    <t>30306050</t>
  </si>
  <si>
    <t>17</t>
  </si>
  <si>
    <t>0012</t>
  </si>
  <si>
    <t>163</t>
  </si>
  <si>
    <t>870</t>
  </si>
  <si>
    <t>18</t>
  </si>
  <si>
    <t>0013</t>
  </si>
  <si>
    <t>164</t>
  </si>
  <si>
    <t>19</t>
  </si>
  <si>
    <t>0014</t>
  </si>
  <si>
    <t>165</t>
  </si>
  <si>
    <t>20</t>
  </si>
  <si>
    <t>0015</t>
  </si>
  <si>
    <t>166</t>
  </si>
  <si>
    <t>21</t>
  </si>
  <si>
    <t>0016</t>
  </si>
  <si>
    <t>167</t>
  </si>
  <si>
    <t>22</t>
  </si>
  <si>
    <t>0017</t>
  </si>
  <si>
    <t>168</t>
  </si>
  <si>
    <t>23</t>
  </si>
  <si>
    <t>0018</t>
  </si>
  <si>
    <t>169</t>
  </si>
  <si>
    <t>24</t>
  </si>
  <si>
    <t>0019</t>
  </si>
  <si>
    <t>170</t>
  </si>
  <si>
    <t>25</t>
  </si>
  <si>
    <t>0020</t>
  </si>
  <si>
    <t>171</t>
  </si>
  <si>
    <t>26</t>
  </si>
  <si>
    <t>0021</t>
  </si>
  <si>
    <t>172</t>
  </si>
  <si>
    <t>27</t>
  </si>
  <si>
    <t>0022</t>
  </si>
  <si>
    <t>173</t>
  </si>
  <si>
    <t>28</t>
  </si>
  <si>
    <t>0023</t>
  </si>
  <si>
    <t>174</t>
  </si>
  <si>
    <t>29</t>
  </si>
  <si>
    <t>0024</t>
  </si>
  <si>
    <t>175</t>
  </si>
  <si>
    <t>30</t>
  </si>
  <si>
    <t>0025</t>
  </si>
  <si>
    <t>176</t>
  </si>
  <si>
    <t>31</t>
  </si>
  <si>
    <t>0026</t>
  </si>
  <si>
    <t>32</t>
  </si>
  <si>
    <t>0027</t>
  </si>
  <si>
    <t>178</t>
  </si>
  <si>
    <t>33</t>
  </si>
  <si>
    <t>0028</t>
  </si>
  <si>
    <t>179</t>
  </si>
  <si>
    <t>Резервные фонды исполнительных органов государственной власти субъектов Российской Федерации</t>
  </si>
  <si>
    <t>9401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</si>
  <si>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</si>
  <si>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</si>
  <si>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0"/>
        <color indexed="8"/>
        <rFont val="Arial"/>
        <family val="2"/>
      </rPr>
      <t>1</t>
    </r>
    <r>
      <rPr>
        <sz val="10"/>
        <color indexed="8"/>
        <rFont val="Arial"/>
        <family val="2"/>
      </rPr>
      <t xml:space="preserve"> и 228 Налогового кодекса Российской Федерации</t>
    </r>
  </si>
  <si>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vertAlign val="superscript"/>
        <sz val="10"/>
        <color indexed="8"/>
        <rFont val="Arial"/>
        <family val="2"/>
      </rPr>
      <t>1</t>
    </r>
    <r>
      <rPr>
        <sz val="10"/>
        <color indexed="8"/>
        <rFont val="Arial"/>
        <family val="2"/>
      </rPr>
      <t xml:space="preserve"> Налогового кодекса Российской Федерации</t>
    </r>
  </si>
  <si>
    <t>Исполнено, тыс.руб.</t>
  </si>
  <si>
    <t>% исполнения</t>
  </si>
  <si>
    <t xml:space="preserve">Приложение № 2 </t>
  </si>
  <si>
    <t xml:space="preserve">к решению районного Совета депутатов </t>
  </si>
  <si>
    <t xml:space="preserve">"Об утверждении отчёта об исполнении </t>
  </si>
  <si>
    <t xml:space="preserve">районного бюджета за 2012 год" </t>
  </si>
  <si>
    <t>Невыясненные поступления зачисляемые в бюджеты муниципальных районов</t>
  </si>
  <si>
    <t>Cсубсидии на реализацию мероприятий, предусмотренных долгосрочной целевой программой «Энергосбережение и повышение энергетической эффективности в Красноярском крае» на 2010-2012 годы,</t>
  </si>
  <si>
    <t>Субсидии бюджетам района на реализацию мероприятий ДЦП "Энергосбережения и повышения эффективности в Красноярском крае" на 2010-2012 гг. и на период до 2020</t>
  </si>
  <si>
    <t xml:space="preserve">Утверждено с учётом изменений, тыс.руб. </t>
  </si>
  <si>
    <t>от 06.06.2013 № 34-294р</t>
  </si>
  <si>
    <t>Исполнение доходов районного бюджета за 2012 год</t>
  </si>
  <si>
    <t>(тыс.руб.)</t>
  </si>
  <si>
    <t>Показатели бюджетной классификации по доходам</t>
  </si>
  <si>
    <t xml:space="preserve">Наименование  </t>
  </si>
  <si>
    <t>Код</t>
  </si>
  <si>
    <t>первонач</t>
  </si>
  <si>
    <t xml:space="preserve">корректир </t>
  </si>
  <si>
    <t>Адм.</t>
  </si>
  <si>
    <t>Вид</t>
  </si>
  <si>
    <t>Эл.</t>
  </si>
  <si>
    <t>Под- вид</t>
  </si>
  <si>
    <t>КОСГУ</t>
  </si>
  <si>
    <t>ДОХОДЫ ВСЕГО</t>
  </si>
  <si>
    <t>НАЛОГОВЫЕ И НЕНАЛОГОВЫЕ ДОХОДЫ</t>
  </si>
  <si>
    <t>000</t>
  </si>
  <si>
    <t>10000000</t>
  </si>
  <si>
    <t>00</t>
  </si>
  <si>
    <t>0000</t>
  </si>
  <si>
    <t>НАЛОГИ НА ПРИБЫЛЬ, ДОХОДЫ</t>
  </si>
  <si>
    <t>182</t>
  </si>
  <si>
    <t>10100000</t>
  </si>
  <si>
    <t>Налог на прибыль организаций</t>
  </si>
  <si>
    <t>10101000</t>
  </si>
  <si>
    <t>110</t>
  </si>
  <si>
    <t>Налог на прибыль организаций, зачисляемый в бюджеты бюджетной системы Российской Федерации по соответствующим ставкам</t>
  </si>
  <si>
    <t>10101010</t>
  </si>
  <si>
    <t>02</t>
  </si>
  <si>
    <t>Налог на прибыль организаций, зачисляемый в бюджеты субъектов Российской Федерации</t>
  </si>
  <si>
    <t>10101012</t>
  </si>
  <si>
    <t>1000</t>
  </si>
  <si>
    <t>Налог на доходы физических лиц</t>
  </si>
  <si>
    <t>10102000</t>
  </si>
  <si>
    <t>01</t>
  </si>
  <si>
    <t>10102010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</si>
  <si>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</si>
  <si>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</si>
  <si>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</si>
  <si>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t>
  </si>
  <si>
    <t>10102040</t>
  </si>
  <si>
    <t>НАЛОГИ НА СОВОКУПНЫЙ ДОХОД</t>
  </si>
  <si>
    <t>10500000</t>
  </si>
  <si>
    <t>Единый налог на вмененный доход для отдельных видов деятельности</t>
  </si>
  <si>
    <t>10502000</t>
  </si>
  <si>
    <t>10502010</t>
  </si>
  <si>
    <t>Единый налог на вмененный доход для отдельных видов деятельности (за налоговые периоды, истекшие до 1 января 2011 года)</t>
  </si>
  <si>
    <t>10502020</t>
  </si>
  <si>
    <t>Единый сельскохозяйственный налог</t>
  </si>
  <si>
    <t>10503000</t>
  </si>
  <si>
    <t>10503010</t>
  </si>
  <si>
    <t>Единый сельскохозяйственный налог (за налоговые периоды, истекшие до 1 января 2011 года)</t>
  </si>
  <si>
    <t>10503020</t>
  </si>
  <si>
    <t>ГОСУДАРСТВЕННАЯ ПОШЛИНА</t>
  </si>
  <si>
    <t>10800000</t>
  </si>
  <si>
    <t>Государственная пошлина по делам, рассматриваемым в судах общей юрисдикции, мировыми судьями</t>
  </si>
  <si>
    <t>10803000</t>
  </si>
  <si>
    <t>Государственная пошлина по делам, рассматриваемым в судах общей юрисдикции, мировыми судьями ( за исключением государственной пошлины по делам, рассматриваемым Верховным Судом Российской Федерации )</t>
  </si>
  <si>
    <t>10803010</t>
  </si>
  <si>
    <t>ЗАДОЛЖЕННОСТЬ И ПЕРЕРАСЧЕТЫ ПО ОТМЕНЕННЫМ НАЛОГАМ, СБОРАМ И ИНЫМ ОБЯЗАТЕЛЬНЫМ ПЛАТЕЖАМ</t>
  </si>
  <si>
    <t>10900000</t>
  </si>
  <si>
    <t>ДОХОДЫ ОТ ИСПОЛЬЗОВАНИЯ ИМУЩЕСТВА, НАХОДЯЩЕГОСЯ В ГОСУДАРСТВЕННОЙ И МУНИЦИПАЛЬНОЙ СОБСТВЕННОСТИ</t>
  </si>
  <si>
    <t>11100000</t>
  </si>
  <si>
    <t>Доходы от размещения временно свободных средств бюджетов муниципальных районов</t>
  </si>
  <si>
    <t>11102033</t>
  </si>
  <si>
    <t>05</t>
  </si>
  <si>
    <t>120</t>
  </si>
  <si>
    <t>860</t>
  </si>
  <si>
    <t xml:space="preserve">Проценты, полученные от предоставления бюджетных кредитов внутри страны </t>
  </si>
  <si>
    <t>11103000</t>
  </si>
  <si>
    <t>Проценты, полученные от предоставления бюджетных кредитов внутри страны за счет средств бюджетов муниципальных районов</t>
  </si>
  <si>
    <t>11103050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</si>
  <si>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</si>
  <si>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</si>
  <si>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</si>
  <si>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</si>
  <si>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</si>
  <si>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007</t>
  </si>
  <si>
    <t>11105013</t>
  </si>
  <si>
    <t>10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</si>
  <si>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</si>
  <si>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11105020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</si>
  <si>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</si>
  <si>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11105025</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</si>
  <si>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</si>
  <si>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</si>
  <si>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</si>
  <si>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11105035</t>
  </si>
  <si>
    <t>ПЛАТЕЖИ ПРИ ПОЛЬЗОВАНИИ ПРИРОДНЫМИ РЕСУРСАМИ</t>
  </si>
  <si>
    <t>11200000</t>
  </si>
  <si>
    <t>Плата за негативное воздействие на окружающую среду</t>
  </si>
  <si>
    <t>048</t>
  </si>
  <si>
    <t>11201000</t>
  </si>
  <si>
    <t>Плата за выбросы загрязняющих веществ в атмосферный воздух стационарными объектами</t>
  </si>
  <si>
    <t>11201010</t>
  </si>
  <si>
    <t>6000</t>
  </si>
  <si>
    <t>Плата за выбросы загрязняющих веществ в атмосферный воздух передвижными объектами</t>
  </si>
  <si>
    <t>11201020</t>
  </si>
  <si>
    <t>Плата за выбросы загрязняющих веществ в водные объекты</t>
  </si>
  <si>
    <t>11201030</t>
  </si>
  <si>
    <t>Плата за размещение отходов производства и потребления</t>
  </si>
  <si>
    <t>11201040</t>
  </si>
  <si>
    <t>ДОХОДЫ ОТ ОКАЗАНИЯ ПЛАТНЫХ УСЛУГ И КОМПЕНСАЦИИ ЗАТРАТ ГОСУДАРСТВА</t>
  </si>
  <si>
    <t>11300000</t>
  </si>
  <si>
    <t xml:space="preserve">Доходы от оказания платных услуг (работ) </t>
  </si>
  <si>
    <t>11301000</t>
  </si>
  <si>
    <t>130</t>
  </si>
  <si>
    <t xml:space="preserve">Прочие доходы от оказания платных услуг (работ) </t>
  </si>
  <si>
    <t>11301990</t>
  </si>
  <si>
    <t>Прочие доходы от оказания платных услуг (работ) получателями средств бюджетов муниципальных районов</t>
  </si>
  <si>
    <t>11301995</t>
  </si>
  <si>
    <t>062</t>
  </si>
  <si>
    <t>880</t>
  </si>
  <si>
    <t>Доходы, поступающие в порядке возмещения расходов, понесенных в связи с эксплуатацией имущества муниципальных районов</t>
  </si>
  <si>
    <t>11302065</t>
  </si>
  <si>
    <t>Прочие доходы от компенсации затрат  бюджетов муниципальных районов</t>
  </si>
  <si>
    <t>029</t>
  </si>
  <si>
    <t>11302995</t>
  </si>
  <si>
    <t>ДОХОДЫ ОТ ПРОДАЖИ МАТЕРИАЛЬНЫХ И НЕМАТЕРИАЛЬНЫХ АКТИВОВ</t>
  </si>
  <si>
    <t>11400000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</si>
  <si>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</si>
  <si>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11402000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</si>
  <si>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</si>
  <si>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11402050</t>
  </si>
  <si>
    <t>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</si>
  <si>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</si>
  <si>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</si>
  <si>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</si>
  <si>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11406000</t>
  </si>
  <si>
    <t>430</t>
  </si>
  <si>
    <t>Доходы от продажи земельных участков, государственная собственность на которые не разграничена</t>
  </si>
  <si>
    <t>11406010</t>
  </si>
  <si>
    <t>Доходы от продажи земельных участков, государственная собственность на которые не разграничена и которые расположены в границах поселений</t>
  </si>
  <si>
    <t>11406013</t>
  </si>
  <si>
    <t>Доходы от продажи земельных участков, находящихся в собственности муниципальных районов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t>
  </si>
  <si>
    <t>11406025</t>
  </si>
  <si>
    <t>ШТРАФЫ, САНКЦИИ, ВОЗМЕЩЕНИЕ УЩЕРБА</t>
  </si>
  <si>
    <t>11600000</t>
  </si>
  <si>
    <t>Денежные взыскания (штрафы) за нарушение законодательства о налогах и сборах</t>
  </si>
  <si>
    <t>11603000</t>
  </si>
  <si>
    <t>140</t>
  </si>
  <si>
    <t xml:space="preserve">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 </t>
  </si>
  <si>
    <t>11603010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</si>
  <si>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</si>
  <si>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</si>
  <si>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</si>
  <si>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11606000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</si>
  <si>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</si>
  <si>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141</t>
  </si>
  <si>
    <t>11608000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</si>
  <si>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</si>
  <si>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11625000</t>
  </si>
  <si>
    <t>Денежные взыскания (штрафы) за нарушение законодательства Российской Федерации об охране и использовании животного мира</t>
  </si>
  <si>
    <t>11625030</t>
  </si>
  <si>
    <t>707</t>
  </si>
  <si>
    <t>Денежные взыскания (штрафы) за нарушение земельного законодательства</t>
  </si>
  <si>
    <t>11625060</t>
  </si>
  <si>
    <t>321</t>
  </si>
  <si>
    <t>081</t>
  </si>
  <si>
    <t>Денежные взыскания (штрафы) за нарушение водного законодательства</t>
  </si>
  <si>
    <t>11625080</t>
  </si>
  <si>
    <t>Денежные взыскания (штрафы) за нарушение водного законодательства на водных объектах, находящихся в собственности муниципальных районов</t>
  </si>
  <si>
    <t>11625085</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</si>
  <si>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</si>
  <si>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</si>
  <si>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</si>
  <si>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t>
  </si>
  <si>
    <t>11630014</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</si>
  <si>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</si>
  <si>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11633000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</si>
  <si>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</si>
  <si>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161</t>
  </si>
  <si>
    <t>11633050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</si>
  <si>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</si>
  <si>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t>
  </si>
  <si>
    <t>Прочие поступления от денежных взысканий (штрафов) и иных сумм в возмещение ущерба</t>
  </si>
  <si>
    <t>11690000</t>
  </si>
  <si>
    <t>Прочие поступления от денежных взысканий (штрафов) и иных сумм в возмещении ущерба, зачисляемые в бюджеты муниципальных районов</t>
  </si>
  <si>
    <t>11690050</t>
  </si>
  <si>
    <t>069</t>
  </si>
  <si>
    <t>192</t>
  </si>
  <si>
    <t>005</t>
  </si>
  <si>
    <t>131</t>
  </si>
  <si>
    <t>106</t>
  </si>
  <si>
    <t>177</t>
  </si>
  <si>
    <t>710</t>
  </si>
  <si>
    <t>ПРОЧИЕ НЕНАЛОГОВЫЕ ДОХОДЫ</t>
  </si>
  <si>
    <t>11700000</t>
  </si>
  <si>
    <t>180</t>
  </si>
  <si>
    <t>11701050</t>
  </si>
  <si>
    <t>Прочие неналоговые доходы бюджета муниципального района.</t>
  </si>
  <si>
    <t>11705050</t>
  </si>
  <si>
    <t>БЕЗВОЗМЕЗДНЫЕ ПОСТУПЛЕНИЯ</t>
  </si>
  <si>
    <t>20000000</t>
  </si>
  <si>
    <t>БЕЗВОЗМЕЗДНЫЕ ПОСТУПЛЕНИЯ ОТ ДРУГИХ БЮДЖЕТОВ БЮДЖЕТНОЙ СИСТЕМЫ РОССИЙСКОЙ ФЕДЕРАЦИИ</t>
  </si>
  <si>
    <t>20200000</t>
  </si>
  <si>
    <t>Дотации бюджетам субъектов Российской Федерации и муниципальных образований</t>
  </si>
  <si>
    <t>20201000</t>
  </si>
  <si>
    <t>151</t>
  </si>
  <si>
    <t>Дотации на выравнивание бюджетной обеспеченности</t>
  </si>
  <si>
    <t>20201001</t>
  </si>
  <si>
    <t>Дотации бюджетам муниципальных районов на выравнивание  бюджетной обеспеченности</t>
  </si>
  <si>
    <t>0101</t>
  </si>
  <si>
    <t>Дотации бюджетам на поддержку мер по обеспечению сбалансированности бюджетов</t>
  </si>
  <si>
    <t/>
  </si>
  <si>
    <t>20201003</t>
  </si>
  <si>
    <t>Субсидии бюджетам субъектов Российской Федерации и муниципальных образований (межбюджетные субсидии)</t>
  </si>
  <si>
    <t>20202000</t>
  </si>
  <si>
    <t>Субсидии бюджетам муниципальных образований на обеспечение жильем молодых семей</t>
  </si>
  <si>
    <t>20202008</t>
  </si>
  <si>
    <t>9000</t>
  </si>
  <si>
    <t>Субсидии бюджетам муниципальных образований на государственную поддержку малого предпринимательства, включая крестьянские (фермерские) хозяйства</t>
  </si>
  <si>
    <t>20202009</t>
  </si>
  <si>
    <t>Субсидии бюджетам муниципальных районов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</si>
  <si>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20202021</t>
  </si>
  <si>
    <t>Субсидии на реализацию мероприятий, предусмотренных подпрограммой «Обеспечение жильем молодых семей» федеральной целевой программы «Жилище» на 2011 - 2015 годы, утвержденной Постановлением Правительства Российской Федерации от 17 декабря 2010 года №1050</t>
  </si>
  <si>
    <t>20202051</t>
  </si>
  <si>
    <t>Субсидия на обеспечение мероприятий по капитальному ремонту многоквартирных домов</t>
  </si>
  <si>
    <t>20202088</t>
  </si>
  <si>
    <t>0001</t>
  </si>
  <si>
    <t>Субсидии бюджетам муниципальных районов на обеспечение мероприятий по кап. ремонту многоквартирных домов</t>
  </si>
  <si>
    <t>20202089</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</si>
  <si>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</si>
  <si>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20202150</t>
  </si>
  <si>
    <t>Прочие субсидии</t>
  </si>
  <si>
    <t>20202999</t>
  </si>
  <si>
    <t>Прочие субсидии бюджетам муниципальных районов</t>
  </si>
  <si>
    <t xml:space="preserve">Субсидии на реализацию мероприятий, предусмотренных долгосрочной целевой программой «Доступная среда для инвалидов»  на приобретение реабилитационного оборудования для муниципальных учреждений социального обслуживания </t>
  </si>
  <si>
    <t>0301</t>
  </si>
  <si>
    <t>Субсидия на приобретение спортивного инвентаря и оборудования для физкультурно-спортивных клубов муниципальных образовательных учреждений, реализующих общеобразовательные программы начального общего, основного общего и среднего (полного) общего образования</t>
  </si>
  <si>
    <t>1508</t>
  </si>
  <si>
    <t>Субсидии на реализацию мероприятий, предусмотренных долгосрочной целевой программой «Культура Красноярья» на 2010-2012 годы, утвержденной постановлением Правительства Красноярского края</t>
  </si>
  <si>
    <t>1900</t>
  </si>
  <si>
    <t>Комплектование фондов муниципальных библиотек края</t>
  </si>
  <si>
    <t>1903</t>
  </si>
  <si>
    <t>Приобретение компьютерной техники для муниципальных библиотек сельских поселений и муниципальных учреждений культуры музейного типа</t>
  </si>
  <si>
    <t>1905</t>
  </si>
  <si>
    <t>Приобретение и установка систем видеонаблюдения для муниципальных учреждений культуры и муниципальных образовательных учреждений в области культуры</t>
  </si>
  <si>
    <t>1907</t>
  </si>
  <si>
    <t>Поддержка коллективов любительского художественного творчества</t>
  </si>
  <si>
    <t>1915</t>
  </si>
  <si>
    <t>Оснащение автотранспортом муниципальных библиотек</t>
  </si>
  <si>
    <t>1916</t>
  </si>
  <si>
    <t>Cсубсидии в качестве помощи для оплаты жилья и коммунальных услуг отдельным категориям граждан</t>
  </si>
  <si>
    <t>2201</t>
  </si>
  <si>
    <t>2302</t>
  </si>
  <si>
    <t>2307</t>
  </si>
  <si>
    <t>Субсидия на приобретение технологического оборудования для пищеблоков образовательных учреждений края</t>
  </si>
  <si>
    <t>2901</t>
  </si>
  <si>
    <t>Субсидия на подготовку муниципальных образовательных учреждений, реализующих общеобразовательные программы начального общего, основного общего и среднего (полного) общего образования, к новому учебному году</t>
  </si>
  <si>
    <t>2908</t>
  </si>
  <si>
    <t>Субсидия на финансирование (возмещение) расходов на приведение в соответствие с правилами пожарной безопасности зданий муниципальных общеобразовательных учреждений края</t>
  </si>
  <si>
    <t>2911</t>
  </si>
  <si>
    <t>Поддержка деятельности муниципальных молодежных центров</t>
  </si>
  <si>
    <t>3601</t>
  </si>
  <si>
    <t>Государственная поддержка действующих и вновь создаваемых спортивных клубов по месту жительства граждан</t>
  </si>
  <si>
    <t>3801</t>
  </si>
  <si>
    <t>Субсидия на реализацию мероприятий, предусмотренных долгосрочной целевой программой «От массовости к мастерству» на 2011-2013 годы</t>
  </si>
  <si>
    <t>3803</t>
  </si>
  <si>
    <t>Долгосрочная целевая программа  «Комплексные меры противодействия распространению наркомании, пьянства и алкоголизма в Красноярском крае» на 2010 - 2012 годы</t>
  </si>
  <si>
    <t>3901</t>
  </si>
  <si>
    <t>Субсидии на реконструкцию и капитальный ремонт зданий под дошкольные образовательные учреждения, реконструкция и капитальный ремонт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t>
  </si>
  <si>
    <t>4205</t>
  </si>
  <si>
    <t>Приобретение и установка противопожарного оборудования</t>
  </si>
  <si>
    <t>5001</t>
  </si>
  <si>
    <t>Обеспечение полномочий по первичным  мерам пожарной безопасности</t>
  </si>
  <si>
    <t>5002</t>
  </si>
  <si>
    <t>Прокладка минерализованных полос и уход за ними</t>
  </si>
  <si>
    <t>5003</t>
  </si>
  <si>
    <t>Субсидия на обеспечение доступа к информационным ресурсам на базе муниципальных молодежных центров</t>
  </si>
  <si>
    <t>5401</t>
  </si>
  <si>
    <t>Субсидия на реализацию мероприятий, предусмотренных долгосрочной целевой программой «Обеспечение доступности услуг в сфере молодежной политики» на 2011 - 2013 годы,</t>
  </si>
  <si>
    <t>5403</t>
  </si>
  <si>
    <t>Cсубсидии бюджетам муниципальных образований края на организацию и проведения аккарицидных обработок мест массового отдыха населения</t>
  </si>
  <si>
    <t>5701</t>
  </si>
  <si>
    <t>Субсидия на реализацию решений, связанных с установлением предельных индексов изменения размера платы граждан за коммунальные услуги</t>
  </si>
  <si>
    <t>5801</t>
  </si>
  <si>
    <t>Субсидии на финансирование региональных выплат и выплат,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</si>
  <si>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6101</t>
  </si>
  <si>
    <t>Субсидии на частичное финансирование (возмещение) расходов на краевые выплаты воспитателям,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t>
  </si>
  <si>
    <t>6201</t>
  </si>
  <si>
    <t>Субсидии на финансирование расходов по содержанию и ремонту жилых помещений, предоставляемых по договорам социального найма, договорам найма жилых помещений муниципального жилищного фонда</t>
  </si>
  <si>
    <t>6301</t>
  </si>
  <si>
    <t>Субсидия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t>
  </si>
  <si>
    <t>6803</t>
  </si>
  <si>
    <t>Субсидия на развитие и модернизация улично-дорожной сети городских округов, городских и сельских поселений</t>
  </si>
  <si>
    <t>6804</t>
  </si>
  <si>
    <t>Субсидия на реализацию проектов по благоустройству территорий поселений, городских округов</t>
  </si>
  <si>
    <t>6806</t>
  </si>
  <si>
    <t>Субсидия на осуществление расходов, связанных с исполнением судебных актов, устранением замечаний органов государственного контроля (надзора)</t>
  </si>
  <si>
    <t>6807</t>
  </si>
  <si>
    <t>Субсидии на оплату стоимости набора продуктов питания или готовых блюд и их транспортировку в лагерях с дневным пребыванием детей</t>
  </si>
  <si>
    <t>7001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</si>
  <si>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Красноярского края.</t>
  </si>
  <si>
    <t>7101</t>
  </si>
  <si>
    <t>Субсидии на частичное финансирование (возмещение) расходов на повышение с 1 октября 2012 года размеров оплаты труда глав муниципальных образований городских (сельских) поселений</t>
  </si>
  <si>
    <t>7501</t>
  </si>
  <si>
    <t>Субсидия на реализацию неотложных мероприятий по повышению эксплуатационной надежности объектов жизнеобеспечения муниципальных образований</t>
  </si>
  <si>
    <t>7701</t>
  </si>
  <si>
    <t>Субсидия на разработку проектной документации на капитальный ремонт, реконструкцию и строительство гидротехнических сооружений и проведение ее государственной экспертизы</t>
  </si>
  <si>
    <t>7802</t>
  </si>
  <si>
    <t>Субсидия на реализацию мероприятий, предусмотренных  долгосрочной целевой программой "Патриотическое воспитание молодежи Красноярского края" на 2012 - 2014 годы</t>
  </si>
  <si>
    <t>7901</t>
  </si>
  <si>
    <t>Субсидии бюджетам района на компенсацию расходов муниципальных спортивных школ, подготовивших спортсмена, ставшего членом спортивной сборной команды Красноярского края</t>
  </si>
  <si>
    <t>8101</t>
  </si>
  <si>
    <t>Субсидия на финансирование части расходов теплоснабжающих и энергосбытовых организаций, осуществляющих производство и (или) реализацию тепловой и электрической энергии, не включенных в тарифы на коммунальные услуги вследствие ограничения их роста в 2012 году</t>
  </si>
  <si>
    <t>8201</t>
  </si>
  <si>
    <t>Субсидия на реализацию программы модернизации здравоохранения субъектов Российской Федерации в части укрепления материально-технической базы медицинских учреждений</t>
  </si>
  <si>
    <t>8401</t>
  </si>
  <si>
    <t>Субсидия на реализацию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федерального бюджета</t>
  </si>
  <si>
    <t>8402</t>
  </si>
  <si>
    <t>Субсидии на возмещение части расходов организаций коммунального комплекса, осуществляющих производство и (или) реализацию услуг водоснабжения и водоотведения, не включенных в тарифы на коммунальные услуги вследствие ограничения их роста в 2012 году</t>
  </si>
  <si>
    <t>8501</t>
  </si>
  <si>
    <t>Субсидии бюджетам муниципальных образований края на частичное финансирование (возмещение) расходов на повышение оплаты труда работников общеобразовательных учреждений, участвующих в реализации основной общеобразовательной программы дошкольного образования детей, за исключением работающих в группах кратковременного пребывания</t>
  </si>
  <si>
    <t>8601</t>
  </si>
  <si>
    <t>Субсидии бюджетам муниципальных образований края на частичное финансирование (возмещение) расходов на введение новых систем оплаты труда</t>
  </si>
  <si>
    <t>8701</t>
  </si>
  <si>
    <t>Субсидии на реализацию мероприятий, предусмотренных долгосрочной целевой программой «Дороги Красноярья» на 2012-2016 годы, на содержание автомобильных дорог общего пользования местного значения муниципальных районов</t>
  </si>
  <si>
    <t>9101</t>
  </si>
  <si>
    <t xml:space="preserve">Субсидии на реализацию мероприятий, предусмотренных долгосрочной целевой программой «Дороги Красноярья» на 2012-2016 годы  на содержание автомобильных дорог общего пользования местного значения городских и сельских поселений </t>
  </si>
  <si>
    <t>9106</t>
  </si>
  <si>
    <t>Субсидия на приобретение, поставку и монтаж модульных ФАП, отделочные, пусконаладочные работы, монтаж двускатной крыши, оснащение оборудованием и мебелью, в том числе на софинансирование мероприятий Программы</t>
  </si>
  <si>
    <t>9303</t>
  </si>
  <si>
    <t xml:space="preserve">Субсидия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 </t>
  </si>
  <si>
    <t>9701</t>
  </si>
  <si>
    <t>Субсидии на частичное финансирование (возмещение) расходов на повышение с 1 октября 2012 года на 6 процентов размеров оплаты труда работников муниципальных библиотек и учреждений культуры клубного типа, в которых в 2012 году произведено увеличение фондов оплаты труда, связанное с введением новых систем оплаты труда без проведения конкурсного отбора</t>
  </si>
  <si>
    <t>9801</t>
  </si>
  <si>
    <t>Субсидии на частичное финансирование (возмещение) расходов на повышение с 1 октября 2012 года на 6 процентов размеров оплаты труда работников дошкольных образовательных учреждений, в которых в 2012 году произведено увеличение фондов оплаты труда, связанное с введением новых систем оплаты труда без проведения конкурсного отбора, работников общеобразовательных учреждений, участвующих в реализации основной общеобразовательной программы дошкольного образования детей, кроме работающих в группах кратковременного пребывания, увеличение фондов оплаты труда которых произведено в 2012 году</t>
  </si>
  <si>
    <t>9901</t>
  </si>
  <si>
    <t>Субвенции бюджетам субъектов Российской Федерации и муниципальных образований</t>
  </si>
  <si>
    <t>20203000</t>
  </si>
  <si>
    <t>Субвенции бюджетам муниципальных районов на оплату жилищно-коммунальных услуг отдельным категориям граждан</t>
  </si>
  <si>
    <t>20203001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</si>
  <si>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</si>
  <si>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20203004</t>
  </si>
  <si>
    <t>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 113-ФЗ "О присяжных заседателях федеральных судов общей юрисдикции в Российской Федерации"</t>
  </si>
  <si>
    <t>20203007</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</si>
  <si>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</si>
  <si>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20203012</t>
  </si>
  <si>
    <t>Субвенции бюджетам муниципальных районов на осуществление первичного воинского учета на территориях, где отсутствуют военные комиссариаты</t>
  </si>
  <si>
    <t>20203015</t>
  </si>
  <si>
    <t>Субвенции бюджетам муниципальных образований на ежемесячное денежное вознаграждение за классное руководство</t>
  </si>
  <si>
    <t>20203021</t>
  </si>
  <si>
    <t xml:space="preserve">Субвенции бюджетам муниципальных районов на  ежемесячное денежное вознаграждение за классное руководство за счёт средств  федерального бюджета </t>
  </si>
  <si>
    <t>8000</t>
  </si>
  <si>
    <t>Доходы из краевого бюджета</t>
  </si>
  <si>
    <t xml:space="preserve">Субвенции бюджетам муниципальных районов на  ежемесячное денежное вознаграждение за классное руководство за счёт средств краевого бюджета </t>
  </si>
  <si>
    <t>Субвенции бюджетам муниципальных образований на предоставление гражданам субсидий на оплату жилого помещения и коммунальных услуг</t>
  </si>
  <si>
    <t>20203022</t>
  </si>
  <si>
    <t>Субвенции бюджетам муниципальных районов на предоставление гражданам субсидий на оплату жилого помещения и коммунальных услуг</t>
  </si>
  <si>
    <t>6001</t>
  </si>
  <si>
    <t>Доставка субсидий, предоставляемых гражданам в качестве помощи для оплаты жилья и коммунальных услуг с учетом их доходов</t>
  </si>
  <si>
    <t>6002</t>
  </si>
  <si>
    <t>Субвенции местным бюджетам на выполнение передаваемых полномочий субъектов Российской Федерации</t>
  </si>
  <si>
    <t>20203024</t>
  </si>
  <si>
    <t>Субвенции бюджетам муниципальных районов на выполнение передаваемых полномочий субъектов Российской Федерации</t>
  </si>
  <si>
    <t>Ежемесячная денежная выплата реабилитированным лицам и   лицам, признанным пострадавшими от политических репрессий</t>
  </si>
  <si>
    <t>0201</t>
  </si>
  <si>
    <t>Доставка и пересылка ежемесячных денежных выплат</t>
  </si>
  <si>
    <t>0202</t>
  </si>
  <si>
    <t>Предоставление субсидий в качестве помощи для оплаты жилья и коммунальных услуг отдельным категориям граждан</t>
  </si>
  <si>
    <t>0401</t>
  </si>
  <si>
    <t>Доставка и пересылка субсидий, предоставляемых в качестве помощи для оплаты жилья и коммунальных услуг отдельным категориям граждан</t>
  </si>
  <si>
    <t>0402</t>
  </si>
  <si>
    <t>Ежемесячные денежные выплаты ветеранам труда и труженикам тыла</t>
  </si>
  <si>
    <t>0501</t>
  </si>
  <si>
    <t>Ежемесячные денежные выплаты  ветеранам труда края, пенсионерам, родителям и вдовам (вдовцам) военнослужащих</t>
  </si>
  <si>
    <t>0502</t>
  </si>
  <si>
    <t>0503</t>
  </si>
  <si>
    <t>Субвенции бюджетам муниципальных образований края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</si>
  <si>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0600</t>
  </si>
  <si>
    <t>Ежемесячная денежная выплата</t>
  </si>
  <si>
    <t>0601</t>
  </si>
  <si>
    <t>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</si>
  <si>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0602</t>
  </si>
  <si>
    <t>Ежегодное пособие на ребенка школьного возраста в соответствии с Законом  края «О социальной поддержке семей, имеющих детей, в Красноярском крае»</t>
  </si>
  <si>
    <t>0801</t>
  </si>
  <si>
    <t>Ежемесячная денежная выплата семьям с детьми, в которых родители инвалиды, в соответствии с Законом  края «О социальной поддержке семей, имеющих детей, в Красноярском крае»</t>
  </si>
  <si>
    <t>0802</t>
  </si>
  <si>
    <t>Ежемесячная компенсация расходов по приобретению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t>
  </si>
  <si>
    <t>0803</t>
  </si>
  <si>
    <t>Доставка и пересылка компенсации расходов на проезд детей школьного возраста,  ежегодного пособия на ребенка школьного возраста, ежемесячной денежной выплаты семьям, имеющим детей, в которых родители инвалиды, в соответствии с Законом края «О социальной поддержке семей, имеющих детей, в Красноярском крае»</t>
  </si>
  <si>
    <t>0804</t>
  </si>
  <si>
    <t>Обеспечение бесплатного проезда детей и сопровождающих их лиц до места нахождения детских оздоровительных лагерей и обратно</t>
  </si>
  <si>
    <t>0805</t>
  </si>
  <si>
    <t>Компенсация стоимости проезда к месту амбулаторного консультирования и обследования, стационарного лечения, санаторно-курортного лечения и обратно</t>
  </si>
  <si>
    <t>0806</t>
  </si>
  <si>
    <t>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</si>
  <si>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0901</t>
  </si>
  <si>
    <t>Компенсационные выплаты за приобретенные специальные учебные пособия и литературу  инвалидам, родителям или законным представителям детей-инвалидов</t>
  </si>
  <si>
    <t>0902</t>
  </si>
  <si>
    <t>Доставка и пересылка ежемесячных денежных и компенсационных выплат инвалидам, родителям и законным представителям детей-инвалидов в  соответствии с Законом края  «О социальной поддержке инвалидов»</t>
  </si>
  <si>
    <t>0903</t>
  </si>
  <si>
    <t>Компенсация расходов на проезд инвалидам (в том числе детям-инвалидам) к месту проведения обследования, медико-социальной экспертизы, реабилитации и обратно</t>
  </si>
  <si>
    <t>0905</t>
  </si>
  <si>
    <t>Ежемесячные денежные выплаты родителям и законным представителям детей-инвалидов, осуществляющих их воспитание и обучение на дому</t>
  </si>
  <si>
    <t>0907</t>
  </si>
  <si>
    <t>Социальное пособие на погребение</t>
  </si>
  <si>
    <t>1101</t>
  </si>
  <si>
    <t>Возмещение специализированным службам по вопросам похоронного дела стоимости услуг по погребению</t>
  </si>
  <si>
    <t>1102</t>
  </si>
  <si>
    <t>Доставка и пересылка социального пособия на погребение</t>
  </si>
  <si>
    <t>1103</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</si>
  <si>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</si>
  <si>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1201</t>
  </si>
  <si>
    <t>Предоставление единовременной адресной материальной помощи обратившимся гражданам, находящимся в трудной жизненной ситуации</t>
  </si>
  <si>
    <t>1301</t>
  </si>
  <si>
    <t>Предоставление единовременной адресной материальной помощи на ремонт жилого помещения обратившимся одиноко проживающим неработающим пенсионерам, не достигшим 65-летнего возраста, а также семьям неработающих пенсионеров, в составе которых отсутствуют трудоспособные граждане (за исключением одиноко проживающих супружеских пар из числа пенсионеров старше 65 лет)</t>
  </si>
  <si>
    <t>1302</t>
  </si>
  <si>
    <t>Предоставление единовременной адресной материальной помощи отдельным категориям граждан на ремонт печного отопления и электропроводки</t>
  </si>
  <si>
    <t>1303</t>
  </si>
  <si>
    <t>Доставка и пересылка единовременной адресной материальной помощи</t>
  </si>
  <si>
    <t>1304</t>
  </si>
  <si>
    <t>Компенсационные выплаты  родителю (законному представителю - опекуну, приемному родителю), совместно проживающему с ребенком раннего возраста (от 1,5 до 3 лет), не имеющему места в дошкольном образовательном учреждении</t>
  </si>
  <si>
    <t>1401</t>
  </si>
  <si>
    <t>Доставка компенсационных выплат родителю (законному представителю - опекуну, приемному родителю), совместно проживающему с ребенком раннего возраста (от 1,5 до 3 лет), не имеющему места в дошкольном образовательном учреждении</t>
  </si>
  <si>
    <t>1402</t>
  </si>
  <si>
    <t>Единовременная адресная материальная помощь на ремонт жилого помещения одиноко проживающим пенсионерам старше 65 лет, одиноко проживающим супружеским парам из числа пенсионеров старше 65 лет</t>
  </si>
  <si>
    <t>1601</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</si>
</sst>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26">
    <font>
      <sz val="12"/>
      <color indexed="8"/>
      <name val="Calibri"/>
      <family val="2"/>
    </font>
    <font>
      <sz val="11"/>
      <color indexed="8"/>
      <name val="Calibri"/>
      <family val="2"/>
    </font>
    <font>
      <sz val="10"/>
      <name val="Arial Cyr"/>
      <family val="0"/>
    </font>
    <font>
      <sz val="10"/>
      <color indexed="63"/>
      <name val="Arial"/>
      <family val="2"/>
    </font>
    <font>
      <b/>
      <sz val="10"/>
      <name val="Arial"/>
      <family val="2"/>
    </font>
    <font>
      <sz val="10"/>
      <name val="Arial"/>
      <family val="2"/>
    </font>
    <font>
      <b/>
      <sz val="10"/>
      <color indexed="8"/>
      <name val="Arial"/>
      <family val="2"/>
    </font>
    <font>
      <sz val="10"/>
      <color indexed="8"/>
      <name val="Arial"/>
      <family val="2"/>
    </font>
    <font>
      <b/>
      <sz val="10"/>
      <color indexed="63"/>
      <name val="Arial"/>
      <family val="2"/>
    </font>
    <font>
      <vertAlign val="superscrip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4" fillId="0" borderId="6" applyNumberFormat="0" applyFill="0" applyAlignment="0" applyProtection="0"/>
    <xf numFmtId="0" fontId="21" fillId="21" borderId="7" applyNumberFormat="0" applyAlignment="0" applyProtection="0"/>
    <xf numFmtId="0" fontId="10" fillId="0" borderId="0" applyNumberFormat="0" applyFill="0" applyBorder="0" applyAlignment="0" applyProtection="0"/>
    <xf numFmtId="0" fontId="16" fillId="22" borderId="0" applyNumberFormat="0" applyBorder="0" applyAlignment="0" applyProtection="0"/>
    <xf numFmtId="0" fontId="2" fillId="0" borderId="0">
      <alignment/>
      <protection/>
    </xf>
    <xf numFmtId="0" fontId="15"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cellStyleXfs>
  <cellXfs count="94">
    <xf numFmtId="0" fontId="0" fillId="0" borderId="0" xfId="0" applyAlignment="1">
      <alignment/>
    </xf>
    <xf numFmtId="0" fontId="3" fillId="0" borderId="0" xfId="0" applyFont="1" applyFill="1" applyAlignment="1" applyProtection="1">
      <alignment horizontal="left" vertical="justify"/>
      <protection locked="0"/>
    </xf>
    <xf numFmtId="0" fontId="4" fillId="0" borderId="0" xfId="52" applyFont="1" applyFill="1" applyAlignment="1">
      <alignment horizontal="center" vertical="center"/>
      <protection/>
    </xf>
    <xf numFmtId="0" fontId="3" fillId="0" borderId="0" xfId="0" applyFont="1" applyFill="1" applyAlignment="1" applyProtection="1">
      <alignment horizontal="right" vertical="center"/>
      <protection locked="0"/>
    </xf>
    <xf numFmtId="0" fontId="3" fillId="0" borderId="0" xfId="0" applyFont="1" applyFill="1" applyAlignment="1" applyProtection="1">
      <alignment vertical="top"/>
      <protection locked="0"/>
    </xf>
    <xf numFmtId="0" fontId="5" fillId="0" borderId="0" xfId="52" applyFont="1" applyFill="1" applyAlignment="1">
      <alignment horizontal="center" vertical="center"/>
      <protection/>
    </xf>
    <xf numFmtId="0" fontId="3" fillId="0" borderId="0" xfId="0" applyFont="1" applyFill="1" applyAlignment="1" applyProtection="1">
      <alignment horizontal="center" vertical="center"/>
      <protection locked="0"/>
    </xf>
    <xf numFmtId="4" fontId="3" fillId="0" borderId="0" xfId="0" applyNumberFormat="1" applyFont="1" applyFill="1" applyAlignment="1" applyProtection="1">
      <alignment vertical="top"/>
      <protection locked="0"/>
    </xf>
    <xf numFmtId="164" fontId="3" fillId="0" borderId="0" xfId="0" applyNumberFormat="1" applyFont="1" applyFill="1" applyAlignment="1" applyProtection="1">
      <alignment horizontal="right" vertical="center"/>
      <protection locked="0"/>
    </xf>
    <xf numFmtId="0" fontId="7" fillId="0" borderId="10" xfId="0" applyFont="1" applyFill="1" applyBorder="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right" vertical="center"/>
    </xf>
    <xf numFmtId="164" fontId="7" fillId="0" borderId="10" xfId="0" applyNumberFormat="1" applyFont="1" applyFill="1" applyBorder="1" applyAlignment="1">
      <alignment horizontal="right" vertical="center"/>
    </xf>
    <xf numFmtId="4" fontId="3" fillId="0" borderId="11" xfId="0" applyNumberFormat="1" applyFont="1" applyFill="1" applyBorder="1" applyAlignment="1" applyProtection="1">
      <alignment vertical="top"/>
      <protection locked="0"/>
    </xf>
    <xf numFmtId="0" fontId="3" fillId="0" borderId="11" xfId="0" applyFont="1" applyFill="1" applyBorder="1" applyAlignment="1" applyProtection="1">
      <alignment vertical="top"/>
      <protection locked="0"/>
    </xf>
    <xf numFmtId="0" fontId="3" fillId="0" borderId="0" xfId="0" applyFont="1" applyFill="1" applyBorder="1" applyAlignment="1" applyProtection="1">
      <alignment vertical="top"/>
      <protection locked="0"/>
    </xf>
    <xf numFmtId="0" fontId="3" fillId="0" borderId="0" xfId="0" applyFont="1" applyFill="1" applyBorder="1" applyAlignment="1" applyProtection="1">
      <alignment vertical="center" wrapText="1"/>
      <protection locked="0"/>
    </xf>
    <xf numFmtId="0" fontId="7" fillId="0" borderId="11" xfId="0" applyFont="1" applyFill="1" applyBorder="1" applyAlignment="1" applyProtection="1">
      <alignment horizontal="center" vertical="center" wrapText="1"/>
      <protection locked="0"/>
    </xf>
    <xf numFmtId="0" fontId="7" fillId="0" borderId="11" xfId="0" applyFont="1" applyFill="1" applyBorder="1" applyAlignment="1">
      <alignment horizontal="center" vertical="center" wrapText="1"/>
    </xf>
    <xf numFmtId="0" fontId="7" fillId="0" borderId="11"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0" fontId="7" fillId="0" borderId="11" xfId="0" applyFont="1" applyFill="1" applyBorder="1" applyAlignment="1">
      <alignment horizontal="center" vertical="justify" wrapText="1"/>
    </xf>
    <xf numFmtId="0" fontId="3" fillId="0" borderId="11" xfId="0" applyFont="1" applyFill="1" applyBorder="1" applyAlignment="1" applyProtection="1">
      <alignment horizontal="center" vertical="center"/>
      <protection locked="0"/>
    </xf>
    <xf numFmtId="4" fontId="3" fillId="0" borderId="11" xfId="0" applyNumberFormat="1" applyFont="1" applyFill="1" applyBorder="1" applyAlignment="1" applyProtection="1">
      <alignment horizontal="center" vertical="center"/>
      <protection locked="0"/>
    </xf>
    <xf numFmtId="3" fontId="3" fillId="0" borderId="11" xfId="0" applyNumberFormat="1" applyFont="1" applyFill="1" applyBorder="1" applyAlignment="1" applyProtection="1">
      <alignment horizontal="center" vertical="center"/>
      <protection locked="0"/>
    </xf>
    <xf numFmtId="0" fontId="6" fillId="0" borderId="11" xfId="0" applyFont="1" applyFill="1" applyBorder="1" applyAlignment="1">
      <alignment horizontal="left" vertical="justify" wrapText="1"/>
    </xf>
    <xf numFmtId="0" fontId="6"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right" vertical="center" wrapText="1"/>
      <protection locked="0"/>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8" fillId="0" borderId="11" xfId="0" applyFont="1" applyFill="1" applyBorder="1" applyAlignment="1" applyProtection="1">
      <alignment horizontal="center" vertical="center"/>
      <protection locked="0"/>
    </xf>
    <xf numFmtId="164" fontId="6" fillId="0" borderId="11" xfId="0" applyNumberFormat="1" applyFont="1" applyFill="1" applyBorder="1" applyAlignment="1" applyProtection="1">
      <alignment horizontal="right" vertical="center"/>
      <protection locked="0"/>
    </xf>
    <xf numFmtId="4" fontId="7" fillId="0" borderId="11" xfId="0" applyNumberFormat="1" applyFont="1" applyFill="1" applyBorder="1" applyAlignment="1" applyProtection="1">
      <alignment horizontal="center" vertical="center"/>
      <protection locked="0"/>
    </xf>
    <xf numFmtId="164" fontId="7" fillId="0" borderId="11" xfId="0" applyNumberFormat="1" applyFont="1" applyFill="1" applyBorder="1" applyAlignment="1" applyProtection="1">
      <alignment horizontal="right" vertical="center"/>
      <protection locked="0"/>
    </xf>
    <xf numFmtId="164" fontId="3" fillId="0" borderId="11" xfId="0" applyNumberFormat="1" applyFont="1" applyFill="1" applyBorder="1" applyAlignment="1" applyProtection="1">
      <alignment horizontal="right" vertical="center"/>
      <protection locked="0"/>
    </xf>
    <xf numFmtId="0" fontId="7" fillId="0" borderId="11" xfId="0" applyFont="1" applyFill="1" applyBorder="1" applyAlignment="1">
      <alignment horizontal="left" vertical="top" wrapText="1"/>
    </xf>
    <xf numFmtId="49" fontId="7" fillId="0" borderId="11" xfId="0" applyNumberFormat="1" applyFont="1" applyFill="1" applyBorder="1" applyAlignment="1" applyProtection="1">
      <alignment horizontal="center" vertical="center" wrapText="1"/>
      <protection locked="0"/>
    </xf>
    <xf numFmtId="49" fontId="7" fillId="0" borderId="11" xfId="0" applyNumberFormat="1" applyFont="1" applyFill="1" applyBorder="1" applyAlignment="1" applyProtection="1">
      <alignment horizontal="right" vertical="center" wrapText="1"/>
      <protection locked="0"/>
    </xf>
    <xf numFmtId="49" fontId="7"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xf>
    <xf numFmtId="49" fontId="3" fillId="0" borderId="11" xfId="0" applyNumberFormat="1" applyFont="1" applyFill="1" applyBorder="1" applyAlignment="1" applyProtection="1">
      <alignment horizontal="center" vertical="center"/>
      <protection locked="0"/>
    </xf>
    <xf numFmtId="4" fontId="7" fillId="0" borderId="11" xfId="0" applyNumberFormat="1" applyFont="1" applyFill="1" applyBorder="1" applyAlignment="1" applyProtection="1">
      <alignment vertical="top"/>
      <protection locked="0"/>
    </xf>
    <xf numFmtId="0" fontId="7" fillId="0" borderId="11" xfId="0" applyFont="1" applyFill="1" applyBorder="1" applyAlignment="1">
      <alignment horizontal="left" vertical="top" wrapText="1"/>
    </xf>
    <xf numFmtId="0" fontId="5" fillId="0" borderId="11" xfId="0" applyNumberFormat="1" applyFont="1" applyFill="1" applyBorder="1" applyAlignment="1">
      <alignment vertical="top" wrapText="1"/>
    </xf>
    <xf numFmtId="0" fontId="5" fillId="0" borderId="11" xfId="0" applyFont="1" applyFill="1" applyBorder="1" applyAlignment="1" applyProtection="1">
      <alignment vertical="top" wrapText="1"/>
      <protection locked="0"/>
    </xf>
    <xf numFmtId="0" fontId="7" fillId="0" borderId="11" xfId="0" applyFont="1" applyFill="1" applyBorder="1" applyAlignment="1">
      <alignment horizontal="justify" vertical="center" wrapText="1"/>
    </xf>
    <xf numFmtId="0" fontId="7" fillId="0" borderId="11" xfId="0" applyFont="1" applyBorder="1" applyAlignment="1">
      <alignment horizontal="justify" vertical="center" wrapText="1"/>
    </xf>
    <xf numFmtId="0" fontId="7" fillId="0" borderId="11" xfId="0" applyNumberFormat="1" applyFont="1" applyFill="1" applyBorder="1" applyAlignment="1">
      <alignment vertical="top" wrapText="1"/>
    </xf>
    <xf numFmtId="164" fontId="7" fillId="0" borderId="11" xfId="0" applyNumberFormat="1" applyFont="1" applyFill="1" applyBorder="1" applyAlignment="1" applyProtection="1">
      <alignment horizontal="right" vertical="top"/>
      <protection locked="0"/>
    </xf>
    <xf numFmtId="49" fontId="5" fillId="0" borderId="11" xfId="0" applyNumberFormat="1" applyFont="1" applyFill="1" applyBorder="1" applyAlignment="1">
      <alignment horizontal="left" vertical="top" wrapText="1"/>
    </xf>
    <xf numFmtId="0" fontId="5" fillId="0" borderId="11" xfId="0" applyFont="1" applyFill="1" applyBorder="1" applyAlignment="1">
      <alignment horizontal="left" vertical="top" wrapText="1"/>
    </xf>
    <xf numFmtId="49" fontId="5" fillId="0" borderId="11" xfId="0" applyNumberFormat="1" applyFont="1" applyFill="1" applyBorder="1" applyAlignment="1">
      <alignment horizontal="right" vertical="center" wrapText="1"/>
    </xf>
    <xf numFmtId="4" fontId="7" fillId="22" borderId="11" xfId="0" applyNumberFormat="1" applyFont="1" applyFill="1" applyBorder="1" applyAlignment="1" applyProtection="1">
      <alignment vertical="top"/>
      <protection locked="0"/>
    </xf>
    <xf numFmtId="0" fontId="7" fillId="0" borderId="11" xfId="0" applyNumberFormat="1" applyFont="1" applyFill="1" applyBorder="1" applyAlignment="1">
      <alignment horizontal="left" vertical="top" wrapText="1" shrinkToFit="1"/>
    </xf>
    <xf numFmtId="49" fontId="5" fillId="0" borderId="11" xfId="0" applyNumberFormat="1" applyFont="1" applyFill="1" applyBorder="1" applyAlignment="1">
      <alignment horizontal="left" vertical="center" wrapText="1"/>
    </xf>
    <xf numFmtId="0" fontId="5" fillId="0" borderId="11" xfId="0" applyNumberFormat="1" applyFont="1" applyFill="1" applyBorder="1" applyAlignment="1">
      <alignment horizontal="left" vertical="top" wrapText="1" shrinkToFit="1"/>
    </xf>
    <xf numFmtId="2" fontId="5" fillId="0" borderId="11" xfId="0" applyNumberFormat="1" applyFont="1" applyFill="1" applyBorder="1" applyAlignment="1">
      <alignment vertical="center" wrapText="1"/>
    </xf>
    <xf numFmtId="49" fontId="5" fillId="0" borderId="11" xfId="0" applyNumberFormat="1" applyFont="1" applyBorder="1" applyAlignment="1">
      <alignment horizontal="left" vertical="center" wrapText="1"/>
    </xf>
    <xf numFmtId="0" fontId="5" fillId="0" borderId="11" xfId="52" applyNumberFormat="1" applyFont="1" applyFill="1" applyBorder="1" applyAlignment="1">
      <alignment vertical="top" wrapText="1"/>
      <protection/>
    </xf>
    <xf numFmtId="0" fontId="5" fillId="0" borderId="11" xfId="0" applyFont="1" applyFill="1" applyBorder="1" applyAlignment="1">
      <alignment vertical="top" wrapText="1"/>
    </xf>
    <xf numFmtId="0" fontId="5" fillId="0" borderId="11" xfId="0" applyFont="1" applyFill="1" applyBorder="1" applyAlignment="1">
      <alignment horizontal="justify" vertical="top" wrapText="1"/>
    </xf>
    <xf numFmtId="164" fontId="7" fillId="0" borderId="11" xfId="0" applyNumberFormat="1" applyFont="1" applyFill="1" applyBorder="1" applyAlignment="1" applyProtection="1">
      <alignment horizontal="right"/>
      <protection locked="0"/>
    </xf>
    <xf numFmtId="0" fontId="5" fillId="0" borderId="11" xfId="52" applyNumberFormat="1" applyFont="1" applyFill="1" applyBorder="1" applyAlignment="1">
      <alignment horizontal="justify" vertical="top" wrapText="1"/>
      <protection/>
    </xf>
    <xf numFmtId="4" fontId="7" fillId="8" borderId="11" xfId="0" applyNumberFormat="1" applyFont="1" applyFill="1" applyBorder="1" applyAlignment="1" applyProtection="1">
      <alignment vertical="top"/>
      <protection locked="0"/>
    </xf>
    <xf numFmtId="4" fontId="7" fillId="5" borderId="11" xfId="0" applyNumberFormat="1" applyFont="1" applyFill="1" applyBorder="1" applyAlignment="1" applyProtection="1">
      <alignment vertical="top"/>
      <protection locked="0"/>
    </xf>
    <xf numFmtId="0" fontId="7" fillId="0" borderId="11" xfId="0" applyFont="1" applyFill="1" applyBorder="1" applyAlignment="1">
      <alignment horizontal="left" vertical="justify" wrapText="1"/>
    </xf>
    <xf numFmtId="0" fontId="7" fillId="0" borderId="11" xfId="0" applyFont="1" applyFill="1" applyBorder="1" applyAlignment="1" applyProtection="1">
      <alignment horizontal="right" vertical="center" wrapText="1"/>
      <protection locked="0"/>
    </xf>
    <xf numFmtId="0" fontId="7" fillId="0" borderId="11" xfId="0" applyFont="1" applyFill="1" applyBorder="1" applyAlignment="1">
      <alignment horizontal="center" vertical="center"/>
    </xf>
    <xf numFmtId="0" fontId="7" fillId="0" borderId="11" xfId="0" applyFont="1" applyFill="1" applyBorder="1" applyAlignment="1">
      <alignment horizontal="right" vertical="center"/>
    </xf>
    <xf numFmtId="0" fontId="7" fillId="0" borderId="11" xfId="0" applyFont="1" applyFill="1" applyBorder="1" applyAlignment="1">
      <alignment horizontal="left" vertical="top"/>
    </xf>
    <xf numFmtId="0" fontId="3" fillId="0" borderId="11" xfId="0" applyFont="1" applyFill="1" applyBorder="1" applyAlignment="1" applyProtection="1">
      <alignment horizontal="left" vertical="top"/>
      <protection locked="0"/>
    </xf>
    <xf numFmtId="0" fontId="3" fillId="0" borderId="11" xfId="0" applyFont="1" applyFill="1" applyBorder="1" applyAlignment="1" applyProtection="1">
      <alignment horizontal="right" vertical="center"/>
      <protection locked="0"/>
    </xf>
    <xf numFmtId="0" fontId="3" fillId="0" borderId="11" xfId="0" applyFont="1" applyFill="1" applyBorder="1" applyAlignment="1" applyProtection="1">
      <alignment horizontal="left" vertical="justify"/>
      <protection locked="0"/>
    </xf>
    <xf numFmtId="0" fontId="7" fillId="0" borderId="11" xfId="0" applyFont="1" applyFill="1" applyBorder="1" applyAlignment="1">
      <alignment vertical="top" wrapText="1"/>
    </xf>
    <xf numFmtId="4" fontId="3" fillId="0" borderId="0" xfId="0" applyNumberFormat="1" applyFont="1" applyFill="1" applyBorder="1" applyAlignment="1" applyProtection="1">
      <alignment vertical="top"/>
      <protection locked="0"/>
    </xf>
    <xf numFmtId="164" fontId="3" fillId="0" borderId="0"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0" fontId="6" fillId="0" borderId="0" xfId="0" applyFont="1" applyFill="1" applyAlignment="1" applyProtection="1">
      <alignment vertical="top" wrapText="1"/>
      <protection locked="0"/>
    </xf>
    <xf numFmtId="0" fontId="4" fillId="0" borderId="0" xfId="52" applyFont="1" applyFill="1" applyAlignment="1">
      <alignment vertical="center"/>
      <protection/>
    </xf>
    <xf numFmtId="0" fontId="5" fillId="0" borderId="0" xfId="52" applyFont="1" applyFill="1" applyAlignment="1">
      <alignment horizontal="left" vertical="center"/>
      <protection/>
    </xf>
    <xf numFmtId="0" fontId="5" fillId="0" borderId="0" xfId="52" applyFont="1" applyFill="1" applyAlignment="1">
      <alignment vertical="center"/>
      <protection/>
    </xf>
    <xf numFmtId="0" fontId="6" fillId="0" borderId="0" xfId="0" applyFont="1" applyFill="1" applyAlignment="1">
      <alignment horizontal="center" vertical="top" wrapText="1"/>
    </xf>
    <xf numFmtId="0" fontId="3" fillId="0" borderId="0" xfId="0" applyFont="1" applyFill="1" applyAlignment="1" applyProtection="1">
      <alignment horizontal="left" vertical="center"/>
      <protection locked="0"/>
    </xf>
    <xf numFmtId="0" fontId="4" fillId="0" borderId="0" xfId="52" applyFont="1" applyFill="1" applyAlignment="1">
      <alignment horizontal="left" vertical="center"/>
      <protection/>
    </xf>
    <xf numFmtId="0" fontId="5" fillId="0" borderId="0" xfId="52" applyFont="1" applyFill="1" applyAlignment="1">
      <alignment horizontal="left" vertical="center"/>
      <protection/>
    </xf>
    <xf numFmtId="0" fontId="7" fillId="0" borderId="11" xfId="0" applyFont="1" applyFill="1" applyBorder="1" applyAlignment="1">
      <alignment horizontal="center" vertical="justify" wrapText="1"/>
    </xf>
    <xf numFmtId="0" fontId="7" fillId="0" borderId="11" xfId="0" applyFont="1" applyFill="1" applyBorder="1" applyAlignment="1">
      <alignment horizontal="center" vertical="center" wrapText="1"/>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164" fontId="3" fillId="0" borderId="11" xfId="0"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4" fontId="3" fillId="0" borderId="11" xfId="0" applyNumberFormat="1" applyFont="1" applyFill="1" applyBorder="1" applyAlignment="1" applyProtection="1">
      <alignment horizontal="center" vertical="center" wrapText="1"/>
      <protection locked="0"/>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K430"/>
  <sheetViews>
    <sheetView tabSelected="1" zoomScalePageLayoutView="0" workbookViewId="0" topLeftCell="A1">
      <selection activeCell="C3" sqref="C3"/>
    </sheetView>
  </sheetViews>
  <sheetFormatPr defaultColWidth="8.00390625" defaultRowHeight="15.75"/>
  <cols>
    <col min="1" max="1" width="43.125" style="1" customWidth="1"/>
    <col min="2" max="2" width="4.75390625" style="6" customWidth="1"/>
    <col min="3" max="3" width="10.125" style="3" customWidth="1"/>
    <col min="4" max="4" width="3.75390625" style="6" customWidth="1"/>
    <col min="5" max="5" width="5.50390625" style="6" customWidth="1"/>
    <col min="6" max="6" width="5.375" style="6" customWidth="1"/>
    <col min="7" max="7" width="10.75390625" style="3" customWidth="1"/>
    <col min="8" max="8" width="16.375" style="75" hidden="1" customWidth="1"/>
    <col min="9" max="9" width="5.50390625" style="15" hidden="1" customWidth="1"/>
    <col min="10" max="10" width="10.875" style="76" customWidth="1"/>
    <col min="11" max="11" width="6.25390625" style="77" customWidth="1"/>
    <col min="12" max="24" width="15.50390625" style="15" customWidth="1"/>
    <col min="25" max="115" width="8.00390625" style="15" customWidth="1"/>
    <col min="116" max="16384" width="8.00390625" style="4" customWidth="1"/>
  </cols>
  <sheetData>
    <row r="1" spans="2:115" ht="16.5" customHeight="1">
      <c r="B1" s="2"/>
      <c r="C1" s="79" t="s">
        <v>184</v>
      </c>
      <c r="D1" s="79"/>
      <c r="E1" s="79"/>
      <c r="F1" s="79"/>
      <c r="G1" s="84"/>
      <c r="H1" s="84"/>
      <c r="I1" s="84"/>
      <c r="J1" s="84"/>
      <c r="K1" s="3"/>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row>
    <row r="2" spans="2:115" ht="16.5" customHeight="1">
      <c r="B2" s="5"/>
      <c r="C2" s="80" t="s">
        <v>185</v>
      </c>
      <c r="D2" s="5"/>
      <c r="E2" s="5"/>
      <c r="F2" s="5"/>
      <c r="G2" s="81"/>
      <c r="H2" s="81"/>
      <c r="I2" s="81"/>
      <c r="J2" s="81"/>
      <c r="K2" s="3"/>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row>
    <row r="3" spans="2:115" ht="16.5" customHeight="1">
      <c r="B3" s="5"/>
      <c r="C3" s="80" t="s">
        <v>192</v>
      </c>
      <c r="D3" s="5"/>
      <c r="E3" s="5"/>
      <c r="F3" s="5"/>
      <c r="G3" s="85"/>
      <c r="H3" s="85"/>
      <c r="I3" s="85"/>
      <c r="J3" s="85"/>
      <c r="K3" s="3"/>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row>
    <row r="4" spans="2:115" ht="16.5" customHeight="1">
      <c r="B4" s="5"/>
      <c r="C4" s="80" t="s">
        <v>186</v>
      </c>
      <c r="D4" s="5"/>
      <c r="E4" s="5"/>
      <c r="F4" s="5"/>
      <c r="G4" s="81"/>
      <c r="H4" s="81"/>
      <c r="I4" s="81"/>
      <c r="J4" s="81"/>
      <c r="K4" s="3"/>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row>
    <row r="5" spans="2:115" ht="16.5" customHeight="1">
      <c r="B5" s="5"/>
      <c r="C5" s="83" t="s">
        <v>187</v>
      </c>
      <c r="D5" s="83"/>
      <c r="E5" s="83"/>
      <c r="F5" s="83"/>
      <c r="G5" s="83"/>
      <c r="H5" s="83"/>
      <c r="I5" s="83"/>
      <c r="J5" s="83"/>
      <c r="K5" s="3"/>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row>
    <row r="6" spans="1:115" ht="16.5" customHeight="1">
      <c r="A6" s="78"/>
      <c r="B6" s="78"/>
      <c r="C6" s="78"/>
      <c r="D6" s="78"/>
      <c r="E6" s="78"/>
      <c r="F6" s="78"/>
      <c r="G6" s="78"/>
      <c r="H6" s="7"/>
      <c r="I6" s="4"/>
      <c r="J6" s="8"/>
      <c r="K6" s="3"/>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row>
    <row r="7" spans="1:115" ht="20.25" customHeight="1">
      <c r="A7" s="82" t="s">
        <v>193</v>
      </c>
      <c r="B7" s="82"/>
      <c r="C7" s="82"/>
      <c r="D7" s="82"/>
      <c r="E7" s="82"/>
      <c r="F7" s="82"/>
      <c r="G7" s="82"/>
      <c r="H7" s="7"/>
      <c r="I7" s="4"/>
      <c r="J7" s="8"/>
      <c r="K7" s="3"/>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row>
    <row r="8" spans="1:115" ht="12.75">
      <c r="A8" s="9"/>
      <c r="B8" s="10"/>
      <c r="C8" s="11"/>
      <c r="D8" s="10"/>
      <c r="E8" s="10"/>
      <c r="F8" s="10"/>
      <c r="G8" s="11"/>
      <c r="H8" s="11" t="s">
        <v>194</v>
      </c>
      <c r="I8" s="11" t="s">
        <v>194</v>
      </c>
      <c r="J8" s="12"/>
      <c r="K8" s="11"/>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 ht="12.75">
      <c r="A9" s="87" t="s">
        <v>195</v>
      </c>
      <c r="B9" s="87"/>
      <c r="C9" s="87"/>
      <c r="D9" s="87"/>
      <c r="E9" s="87"/>
      <c r="F9" s="87"/>
      <c r="G9" s="88" t="s">
        <v>191</v>
      </c>
      <c r="H9" s="13"/>
      <c r="I9" s="14"/>
      <c r="J9" s="91" t="s">
        <v>182</v>
      </c>
      <c r="K9" s="92" t="s">
        <v>183</v>
      </c>
    </row>
    <row r="10" spans="1:24" ht="13.5" customHeight="1">
      <c r="A10" s="87" t="s">
        <v>196</v>
      </c>
      <c r="B10" s="87" t="s">
        <v>197</v>
      </c>
      <c r="C10" s="87"/>
      <c r="D10" s="87"/>
      <c r="E10" s="87"/>
      <c r="F10" s="87"/>
      <c r="G10" s="89"/>
      <c r="H10" s="93" t="s">
        <v>198</v>
      </c>
      <c r="I10" s="92" t="s">
        <v>199</v>
      </c>
      <c r="J10" s="91"/>
      <c r="K10" s="92"/>
      <c r="L10" s="16"/>
      <c r="M10" s="16"/>
      <c r="N10" s="16"/>
      <c r="O10" s="16"/>
      <c r="P10" s="16"/>
      <c r="Q10" s="16"/>
      <c r="R10" s="16"/>
      <c r="S10" s="16"/>
      <c r="T10" s="16"/>
      <c r="U10" s="16"/>
      <c r="V10" s="16"/>
      <c r="W10" s="16"/>
      <c r="X10" s="16"/>
    </row>
    <row r="11" spans="1:115" s="6" customFormat="1" ht="25.5">
      <c r="A11" s="87"/>
      <c r="B11" s="17" t="s">
        <v>200</v>
      </c>
      <c r="C11" s="17" t="s">
        <v>201</v>
      </c>
      <c r="D11" s="18" t="s">
        <v>202</v>
      </c>
      <c r="E11" s="18" t="s">
        <v>203</v>
      </c>
      <c r="F11" s="19" t="s">
        <v>204</v>
      </c>
      <c r="G11" s="90"/>
      <c r="H11" s="93"/>
      <c r="I11" s="92"/>
      <c r="J11" s="91"/>
      <c r="K11" s="92"/>
      <c r="L11" s="20"/>
      <c r="M11" s="21"/>
      <c r="N11" s="20"/>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row>
    <row r="12" spans="1:115" s="6" customFormat="1" ht="12.75">
      <c r="A12" s="22">
        <v>1</v>
      </c>
      <c r="B12" s="86">
        <v>2</v>
      </c>
      <c r="C12" s="86"/>
      <c r="D12" s="86"/>
      <c r="E12" s="86"/>
      <c r="F12" s="86"/>
      <c r="G12" s="23">
        <v>3</v>
      </c>
      <c r="H12" s="24"/>
      <c r="I12" s="23"/>
      <c r="J12" s="25">
        <v>4</v>
      </c>
      <c r="K12" s="23">
        <v>5</v>
      </c>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row>
    <row r="13" spans="1:115" s="6" customFormat="1" ht="22.5" customHeight="1">
      <c r="A13" s="26" t="s">
        <v>205</v>
      </c>
      <c r="B13" s="27"/>
      <c r="C13" s="28"/>
      <c r="D13" s="29"/>
      <c r="E13" s="30"/>
      <c r="F13" s="31"/>
      <c r="G13" s="32">
        <f aca="true" t="shared" si="0" ref="G13:G115">H13/1000</f>
        <v>1296578.33575</v>
      </c>
      <c r="H13" s="33">
        <f>H14+H113</f>
        <v>1296578335.75</v>
      </c>
      <c r="I13" s="33"/>
      <c r="J13" s="34">
        <f>J14+J113</f>
        <v>1248035.4729100005</v>
      </c>
      <c r="K13" s="35">
        <f aca="true" t="shared" si="1" ref="K13:K26">J13/G13*100</f>
        <v>96.25607944375221</v>
      </c>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row>
    <row r="14" spans="1:11" ht="18" customHeight="1">
      <c r="A14" s="36" t="s">
        <v>206</v>
      </c>
      <c r="B14" s="37" t="s">
        <v>207</v>
      </c>
      <c r="C14" s="38" t="s">
        <v>208</v>
      </c>
      <c r="D14" s="39" t="s">
        <v>209</v>
      </c>
      <c r="E14" s="40" t="s">
        <v>210</v>
      </c>
      <c r="F14" s="41" t="s">
        <v>207</v>
      </c>
      <c r="G14" s="34">
        <f t="shared" si="0"/>
        <v>387041.78809</v>
      </c>
      <c r="H14" s="42">
        <f>H15+H24+H31+H35+H47+H53+H61+H69+H107+H34</f>
        <v>387041788.09</v>
      </c>
      <c r="I14" s="42">
        <f>I15+I24+I31+I35+I47+I53+I61+I69+I107+I34</f>
        <v>0</v>
      </c>
      <c r="J14" s="34">
        <f>J15+J24+J31+J35+J47+J53+J61+J69+J107+J34</f>
        <v>375073.03195</v>
      </c>
      <c r="K14" s="35">
        <f t="shared" si="1"/>
        <v>96.9076320675697</v>
      </c>
    </row>
    <row r="15" spans="1:11" ht="18" customHeight="1">
      <c r="A15" s="36" t="s">
        <v>211</v>
      </c>
      <c r="B15" s="37" t="s">
        <v>212</v>
      </c>
      <c r="C15" s="38" t="s">
        <v>213</v>
      </c>
      <c r="D15" s="39" t="s">
        <v>209</v>
      </c>
      <c r="E15" s="40" t="s">
        <v>210</v>
      </c>
      <c r="F15" s="41" t="s">
        <v>207</v>
      </c>
      <c r="G15" s="34">
        <f t="shared" si="0"/>
        <v>336453.91809</v>
      </c>
      <c r="H15" s="42">
        <f>H16+H19</f>
        <v>336453918.09</v>
      </c>
      <c r="I15" s="42">
        <f>I16+I19</f>
        <v>0</v>
      </c>
      <c r="J15" s="34">
        <f>J16+J19</f>
        <v>322979.69495000003</v>
      </c>
      <c r="K15" s="35">
        <f t="shared" si="1"/>
        <v>95.99522477952073</v>
      </c>
    </row>
    <row r="16" spans="1:11" ht="17.25" customHeight="1">
      <c r="A16" s="36" t="s">
        <v>214</v>
      </c>
      <c r="B16" s="37" t="s">
        <v>212</v>
      </c>
      <c r="C16" s="38" t="s">
        <v>215</v>
      </c>
      <c r="D16" s="39" t="s">
        <v>209</v>
      </c>
      <c r="E16" s="40" t="s">
        <v>210</v>
      </c>
      <c r="F16" s="41" t="s">
        <v>216</v>
      </c>
      <c r="G16" s="34">
        <f t="shared" si="0"/>
        <v>271.9</v>
      </c>
      <c r="H16" s="42">
        <f aca="true" t="shared" si="2" ref="H16:J17">H17</f>
        <v>271900</v>
      </c>
      <c r="I16" s="42">
        <f t="shared" si="2"/>
        <v>0</v>
      </c>
      <c r="J16" s="34">
        <f t="shared" si="2"/>
        <v>-178.771</v>
      </c>
      <c r="K16" s="35">
        <f t="shared" si="1"/>
        <v>-65.74880470761309</v>
      </c>
    </row>
    <row r="17" spans="1:11" ht="48" customHeight="1">
      <c r="A17" s="36" t="s">
        <v>217</v>
      </c>
      <c r="B17" s="37" t="s">
        <v>212</v>
      </c>
      <c r="C17" s="38" t="s">
        <v>218</v>
      </c>
      <c r="D17" s="39" t="s">
        <v>219</v>
      </c>
      <c r="E17" s="40" t="s">
        <v>210</v>
      </c>
      <c r="F17" s="41" t="s">
        <v>216</v>
      </c>
      <c r="G17" s="34">
        <f t="shared" si="0"/>
        <v>271.9</v>
      </c>
      <c r="H17" s="42">
        <f t="shared" si="2"/>
        <v>271900</v>
      </c>
      <c r="I17" s="42">
        <f t="shared" si="2"/>
        <v>0</v>
      </c>
      <c r="J17" s="34">
        <f t="shared" si="2"/>
        <v>-178.771</v>
      </c>
      <c r="K17" s="35">
        <f t="shared" si="1"/>
        <v>-65.74880470761309</v>
      </c>
    </row>
    <row r="18" spans="1:11" ht="32.25" customHeight="1">
      <c r="A18" s="36" t="s">
        <v>220</v>
      </c>
      <c r="B18" s="37" t="s">
        <v>212</v>
      </c>
      <c r="C18" s="38" t="s">
        <v>221</v>
      </c>
      <c r="D18" s="39" t="s">
        <v>219</v>
      </c>
      <c r="E18" s="40" t="s">
        <v>222</v>
      </c>
      <c r="F18" s="41" t="s">
        <v>216</v>
      </c>
      <c r="G18" s="34">
        <f t="shared" si="0"/>
        <v>271.9</v>
      </c>
      <c r="H18" s="42">
        <v>271900</v>
      </c>
      <c r="I18" s="13">
        <v>0</v>
      </c>
      <c r="J18" s="35">
        <v>-178.771</v>
      </c>
      <c r="K18" s="35">
        <f t="shared" si="1"/>
        <v>-65.74880470761309</v>
      </c>
    </row>
    <row r="19" spans="1:11" ht="19.5" customHeight="1">
      <c r="A19" s="36" t="s">
        <v>223</v>
      </c>
      <c r="B19" s="37" t="s">
        <v>212</v>
      </c>
      <c r="C19" s="38" t="s">
        <v>224</v>
      </c>
      <c r="D19" s="39" t="s">
        <v>225</v>
      </c>
      <c r="E19" s="40" t="s">
        <v>210</v>
      </c>
      <c r="F19" s="41" t="s">
        <v>216</v>
      </c>
      <c r="G19" s="34">
        <f t="shared" si="0"/>
        <v>336182.01808999997</v>
      </c>
      <c r="H19" s="42">
        <f>H20+H21+H22+H23</f>
        <v>336182018.09</v>
      </c>
      <c r="I19" s="42">
        <f>I20+I21+I22+I23</f>
        <v>0</v>
      </c>
      <c r="J19" s="34">
        <f>J20+J21+J22+J23</f>
        <v>323158.46595000004</v>
      </c>
      <c r="K19" s="35">
        <f t="shared" si="1"/>
        <v>96.12604141827914</v>
      </c>
    </row>
    <row r="20" spans="1:11" ht="79.5" customHeight="1">
      <c r="A20" s="43" t="s">
        <v>180</v>
      </c>
      <c r="B20" s="37" t="s">
        <v>212</v>
      </c>
      <c r="C20" s="38" t="s">
        <v>226</v>
      </c>
      <c r="D20" s="39" t="s">
        <v>225</v>
      </c>
      <c r="E20" s="40" t="s">
        <v>222</v>
      </c>
      <c r="F20" s="41" t="s">
        <v>216</v>
      </c>
      <c r="G20" s="34">
        <f t="shared" si="0"/>
        <v>335268.01808999997</v>
      </c>
      <c r="H20" s="42">
        <v>335268018.09</v>
      </c>
      <c r="I20" s="13"/>
      <c r="J20" s="35">
        <v>323270.14209</v>
      </c>
      <c r="K20" s="35">
        <f t="shared" si="1"/>
        <v>96.42140754482008</v>
      </c>
    </row>
    <row r="21" spans="1:115" ht="121.5" customHeight="1">
      <c r="A21" s="43" t="s">
        <v>227</v>
      </c>
      <c r="B21" s="37" t="s">
        <v>212</v>
      </c>
      <c r="C21" s="38" t="s">
        <v>228</v>
      </c>
      <c r="D21" s="39" t="s">
        <v>225</v>
      </c>
      <c r="E21" s="40" t="s">
        <v>222</v>
      </c>
      <c r="F21" s="41" t="s">
        <v>216</v>
      </c>
      <c r="G21" s="34">
        <f t="shared" si="0"/>
        <v>520</v>
      </c>
      <c r="H21" s="42">
        <v>520000</v>
      </c>
      <c r="I21" s="13">
        <v>0</v>
      </c>
      <c r="J21" s="35">
        <v>555.96795</v>
      </c>
      <c r="K21" s="35">
        <f t="shared" si="1"/>
        <v>106.91691346153847</v>
      </c>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row>
    <row r="22" spans="1:115" ht="46.5" customHeight="1">
      <c r="A22" s="43" t="s">
        <v>229</v>
      </c>
      <c r="B22" s="37" t="s">
        <v>212</v>
      </c>
      <c r="C22" s="38" t="s">
        <v>230</v>
      </c>
      <c r="D22" s="39" t="s">
        <v>225</v>
      </c>
      <c r="E22" s="40" t="s">
        <v>222</v>
      </c>
      <c r="F22" s="41" t="s">
        <v>216</v>
      </c>
      <c r="G22" s="34">
        <f t="shared" si="0"/>
        <v>15</v>
      </c>
      <c r="H22" s="42">
        <v>15000</v>
      </c>
      <c r="I22" s="13"/>
      <c r="J22" s="35">
        <v>-1048.51329</v>
      </c>
      <c r="K22" s="35"/>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row>
    <row r="23" spans="1:115" ht="107.25" customHeight="1">
      <c r="A23" s="43" t="s">
        <v>181</v>
      </c>
      <c r="B23" s="37" t="s">
        <v>212</v>
      </c>
      <c r="C23" s="38" t="s">
        <v>231</v>
      </c>
      <c r="D23" s="39" t="s">
        <v>225</v>
      </c>
      <c r="E23" s="40" t="s">
        <v>222</v>
      </c>
      <c r="F23" s="41" t="s">
        <v>216</v>
      </c>
      <c r="G23" s="34">
        <f t="shared" si="0"/>
        <v>379</v>
      </c>
      <c r="H23" s="42">
        <v>379000</v>
      </c>
      <c r="I23" s="13"/>
      <c r="J23" s="35">
        <v>380.8692</v>
      </c>
      <c r="K23" s="35">
        <f t="shared" si="1"/>
        <v>100.49319261213721</v>
      </c>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row>
    <row r="24" spans="1:115" ht="15" customHeight="1">
      <c r="A24" s="36" t="s">
        <v>232</v>
      </c>
      <c r="B24" s="37" t="s">
        <v>212</v>
      </c>
      <c r="C24" s="38" t="s">
        <v>233</v>
      </c>
      <c r="D24" s="39" t="s">
        <v>219</v>
      </c>
      <c r="E24" s="40" t="s">
        <v>210</v>
      </c>
      <c r="F24" s="41" t="s">
        <v>207</v>
      </c>
      <c r="G24" s="34">
        <f t="shared" si="0"/>
        <v>17970</v>
      </c>
      <c r="H24" s="42">
        <f>H25+H28</f>
        <v>17970000</v>
      </c>
      <c r="I24" s="42">
        <f>I25+I28</f>
        <v>0</v>
      </c>
      <c r="J24" s="34">
        <f>J25+J28</f>
        <v>17970.73329</v>
      </c>
      <c r="K24" s="35">
        <f t="shared" si="1"/>
        <v>100.00408063439066</v>
      </c>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row>
    <row r="25" spans="1:115" ht="30" customHeight="1">
      <c r="A25" s="36" t="s">
        <v>234</v>
      </c>
      <c r="B25" s="37" t="s">
        <v>212</v>
      </c>
      <c r="C25" s="38" t="s">
        <v>235</v>
      </c>
      <c r="D25" s="39" t="s">
        <v>219</v>
      </c>
      <c r="E25" s="40" t="s">
        <v>210</v>
      </c>
      <c r="F25" s="41" t="s">
        <v>216</v>
      </c>
      <c r="G25" s="34">
        <f t="shared" si="0"/>
        <v>17900</v>
      </c>
      <c r="H25" s="42">
        <f>H26+H27</f>
        <v>17900000</v>
      </c>
      <c r="I25" s="42">
        <f>I26+I27</f>
        <v>0</v>
      </c>
      <c r="J25" s="34">
        <f>J26+J27</f>
        <v>17896.24107</v>
      </c>
      <c r="K25" s="35">
        <f t="shared" si="1"/>
        <v>99.97900039106146</v>
      </c>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row>
    <row r="26" spans="1:115" ht="30" customHeight="1">
      <c r="A26" s="36" t="s">
        <v>234</v>
      </c>
      <c r="B26" s="37" t="s">
        <v>212</v>
      </c>
      <c r="C26" s="38" t="s">
        <v>236</v>
      </c>
      <c r="D26" s="39" t="s">
        <v>219</v>
      </c>
      <c r="E26" s="40" t="s">
        <v>222</v>
      </c>
      <c r="F26" s="41" t="s">
        <v>216</v>
      </c>
      <c r="G26" s="34">
        <f t="shared" si="0"/>
        <v>17900</v>
      </c>
      <c r="H26" s="42">
        <v>17900000</v>
      </c>
      <c r="I26" s="13">
        <v>0</v>
      </c>
      <c r="J26" s="35">
        <v>18036.096</v>
      </c>
      <c r="K26" s="35">
        <f t="shared" si="1"/>
        <v>100.76031284916202</v>
      </c>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row>
    <row r="27" spans="1:115" ht="45" customHeight="1">
      <c r="A27" s="43" t="s">
        <v>237</v>
      </c>
      <c r="B27" s="37" t="s">
        <v>212</v>
      </c>
      <c r="C27" s="38" t="s">
        <v>238</v>
      </c>
      <c r="D27" s="39" t="s">
        <v>219</v>
      </c>
      <c r="E27" s="40" t="s">
        <v>222</v>
      </c>
      <c r="F27" s="41" t="s">
        <v>216</v>
      </c>
      <c r="G27" s="34">
        <f t="shared" si="0"/>
        <v>0</v>
      </c>
      <c r="H27" s="42">
        <v>0</v>
      </c>
      <c r="I27" s="13"/>
      <c r="J27" s="35">
        <v>-139.85493</v>
      </c>
      <c r="K27" s="35"/>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row>
    <row r="28" spans="1:115" ht="20.25" customHeight="1">
      <c r="A28" s="36" t="s">
        <v>239</v>
      </c>
      <c r="B28" s="37" t="s">
        <v>212</v>
      </c>
      <c r="C28" s="38" t="s">
        <v>240</v>
      </c>
      <c r="D28" s="39" t="s">
        <v>225</v>
      </c>
      <c r="E28" s="40" t="s">
        <v>210</v>
      </c>
      <c r="F28" s="41" t="s">
        <v>216</v>
      </c>
      <c r="G28" s="34">
        <f t="shared" si="0"/>
        <v>70</v>
      </c>
      <c r="H28" s="42">
        <f>H29+H30</f>
        <v>70000</v>
      </c>
      <c r="I28" s="42">
        <f>I29+I30</f>
        <v>0</v>
      </c>
      <c r="J28" s="34">
        <f>J29+J30</f>
        <v>74.49222</v>
      </c>
      <c r="K28" s="35">
        <f>J28/G28*100</f>
        <v>106.41745714285716</v>
      </c>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row>
    <row r="29" spans="1:115" ht="17.25" customHeight="1">
      <c r="A29" s="36" t="s">
        <v>239</v>
      </c>
      <c r="B29" s="37" t="s">
        <v>212</v>
      </c>
      <c r="C29" s="38" t="s">
        <v>241</v>
      </c>
      <c r="D29" s="39" t="s">
        <v>225</v>
      </c>
      <c r="E29" s="40" t="s">
        <v>222</v>
      </c>
      <c r="F29" s="41" t="s">
        <v>216</v>
      </c>
      <c r="G29" s="34">
        <f t="shared" si="0"/>
        <v>70</v>
      </c>
      <c r="H29" s="42">
        <v>70000</v>
      </c>
      <c r="I29" s="13">
        <v>0</v>
      </c>
      <c r="J29" s="35">
        <v>71.36083</v>
      </c>
      <c r="K29" s="35">
        <f>J29/G29*100</f>
        <v>101.94404285714288</v>
      </c>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row>
    <row r="30" spans="1:115" ht="32.25" customHeight="1">
      <c r="A30" s="36" t="s">
        <v>242</v>
      </c>
      <c r="B30" s="37" t="s">
        <v>212</v>
      </c>
      <c r="C30" s="38" t="s">
        <v>243</v>
      </c>
      <c r="D30" s="39" t="s">
        <v>225</v>
      </c>
      <c r="E30" s="40" t="s">
        <v>222</v>
      </c>
      <c r="F30" s="41" t="s">
        <v>216</v>
      </c>
      <c r="G30" s="34">
        <f t="shared" si="0"/>
        <v>0</v>
      </c>
      <c r="H30" s="42">
        <v>0</v>
      </c>
      <c r="I30" s="13"/>
      <c r="J30" s="35">
        <v>3.13139</v>
      </c>
      <c r="K30" s="35"/>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row>
    <row r="31" spans="1:115" ht="15.75" customHeight="1">
      <c r="A31" s="36" t="s">
        <v>244</v>
      </c>
      <c r="B31" s="37" t="s">
        <v>207</v>
      </c>
      <c r="C31" s="38" t="s">
        <v>245</v>
      </c>
      <c r="D31" s="39" t="s">
        <v>209</v>
      </c>
      <c r="E31" s="40" t="s">
        <v>210</v>
      </c>
      <c r="F31" s="41" t="s">
        <v>207</v>
      </c>
      <c r="G31" s="34">
        <f t="shared" si="0"/>
        <v>2600</v>
      </c>
      <c r="H31" s="42">
        <f aca="true" t="shared" si="3" ref="H31:J32">H32</f>
        <v>2600000</v>
      </c>
      <c r="I31" s="42">
        <f t="shared" si="3"/>
        <v>0</v>
      </c>
      <c r="J31" s="34">
        <f t="shared" si="3"/>
        <v>2592.65939</v>
      </c>
      <c r="K31" s="35">
        <f>J31/G31*100</f>
        <v>99.71766884615384</v>
      </c>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row>
    <row r="32" spans="1:115" ht="31.5" customHeight="1">
      <c r="A32" s="36" t="s">
        <v>246</v>
      </c>
      <c r="B32" s="37" t="s">
        <v>207</v>
      </c>
      <c r="C32" s="38" t="s">
        <v>247</v>
      </c>
      <c r="D32" s="39" t="s">
        <v>225</v>
      </c>
      <c r="E32" s="40" t="s">
        <v>210</v>
      </c>
      <c r="F32" s="41" t="s">
        <v>216</v>
      </c>
      <c r="G32" s="34">
        <f t="shared" si="0"/>
        <v>2600</v>
      </c>
      <c r="H32" s="42">
        <f t="shared" si="3"/>
        <v>2600000</v>
      </c>
      <c r="I32" s="42">
        <f t="shared" si="3"/>
        <v>0</v>
      </c>
      <c r="J32" s="34">
        <f t="shared" si="3"/>
        <v>2592.65939</v>
      </c>
      <c r="K32" s="35">
        <f>J32/G32*100</f>
        <v>99.71766884615384</v>
      </c>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row>
    <row r="33" spans="1:115" ht="75" customHeight="1">
      <c r="A33" s="36" t="s">
        <v>248</v>
      </c>
      <c r="B33" s="37" t="s">
        <v>212</v>
      </c>
      <c r="C33" s="38" t="s">
        <v>249</v>
      </c>
      <c r="D33" s="39" t="s">
        <v>225</v>
      </c>
      <c r="E33" s="40" t="s">
        <v>222</v>
      </c>
      <c r="F33" s="41" t="s">
        <v>216</v>
      </c>
      <c r="G33" s="34">
        <f t="shared" si="0"/>
        <v>2600</v>
      </c>
      <c r="H33" s="42">
        <v>2600000</v>
      </c>
      <c r="I33" s="13">
        <v>0</v>
      </c>
      <c r="J33" s="35">
        <v>2592.65939</v>
      </c>
      <c r="K33" s="35">
        <f>J33/G33*100</f>
        <v>99.71766884615384</v>
      </c>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row>
    <row r="34" spans="1:115" ht="45" customHeight="1">
      <c r="A34" s="44" t="s">
        <v>250</v>
      </c>
      <c r="B34" s="37" t="s">
        <v>212</v>
      </c>
      <c r="C34" s="38" t="s">
        <v>251</v>
      </c>
      <c r="D34" s="39" t="s">
        <v>209</v>
      </c>
      <c r="E34" s="40" t="s">
        <v>210</v>
      </c>
      <c r="F34" s="41" t="s">
        <v>207</v>
      </c>
      <c r="G34" s="34">
        <v>0</v>
      </c>
      <c r="H34" s="42">
        <v>0</v>
      </c>
      <c r="I34" s="13"/>
      <c r="J34" s="35">
        <v>5.69096</v>
      </c>
      <c r="K34" s="35"/>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row>
    <row r="35" spans="1:115" ht="47.25" customHeight="1">
      <c r="A35" s="36" t="s">
        <v>252</v>
      </c>
      <c r="B35" s="37" t="s">
        <v>207</v>
      </c>
      <c r="C35" s="38" t="s">
        <v>253</v>
      </c>
      <c r="D35" s="39" t="s">
        <v>209</v>
      </c>
      <c r="E35" s="40" t="s">
        <v>210</v>
      </c>
      <c r="F35" s="41" t="s">
        <v>207</v>
      </c>
      <c r="G35" s="34">
        <f t="shared" si="0"/>
        <v>19572.4</v>
      </c>
      <c r="H35" s="42">
        <f>H40+H39+H36</f>
        <v>19572400</v>
      </c>
      <c r="I35" s="42">
        <f>I40+I39+I36</f>
        <v>0</v>
      </c>
      <c r="J35" s="34">
        <f>J40+J39+J36</f>
        <v>20845.84206</v>
      </c>
      <c r="K35" s="35">
        <f>J35/G35*100</f>
        <v>106.50631532157526</v>
      </c>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row>
    <row r="36" spans="1:115" ht="30.75" customHeight="1">
      <c r="A36" s="36" t="s">
        <v>254</v>
      </c>
      <c r="B36" s="37" t="s">
        <v>207</v>
      </c>
      <c r="C36" s="38" t="s">
        <v>255</v>
      </c>
      <c r="D36" s="39" t="s">
        <v>256</v>
      </c>
      <c r="E36" s="40" t="s">
        <v>210</v>
      </c>
      <c r="F36" s="41" t="s">
        <v>257</v>
      </c>
      <c r="G36" s="34">
        <f t="shared" si="0"/>
        <v>0</v>
      </c>
      <c r="H36" s="42">
        <v>0</v>
      </c>
      <c r="I36" s="42"/>
      <c r="J36" s="34">
        <v>0.72078</v>
      </c>
      <c r="K36" s="35"/>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row>
    <row r="37" spans="1:115" ht="31.5" customHeight="1">
      <c r="A37" s="36" t="s">
        <v>254</v>
      </c>
      <c r="B37" s="37" t="s">
        <v>258</v>
      </c>
      <c r="C37" s="38" t="s">
        <v>255</v>
      </c>
      <c r="D37" s="39" t="s">
        <v>256</v>
      </c>
      <c r="E37" s="40" t="s">
        <v>210</v>
      </c>
      <c r="F37" s="41" t="s">
        <v>257</v>
      </c>
      <c r="G37" s="34">
        <f t="shared" si="0"/>
        <v>0</v>
      </c>
      <c r="H37" s="42">
        <v>0</v>
      </c>
      <c r="I37" s="42"/>
      <c r="J37" s="34">
        <v>0.72078</v>
      </c>
      <c r="K37" s="35"/>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row>
    <row r="38" spans="1:115" ht="29.25" customHeight="1">
      <c r="A38" s="45" t="s">
        <v>259</v>
      </c>
      <c r="B38" s="37" t="s">
        <v>207</v>
      </c>
      <c r="C38" s="38" t="s">
        <v>260</v>
      </c>
      <c r="D38" s="39" t="s">
        <v>209</v>
      </c>
      <c r="E38" s="40" t="s">
        <v>210</v>
      </c>
      <c r="F38" s="41" t="s">
        <v>257</v>
      </c>
      <c r="G38" s="34">
        <f t="shared" si="0"/>
        <v>5.2</v>
      </c>
      <c r="H38" s="42">
        <f>H39</f>
        <v>5200</v>
      </c>
      <c r="I38" s="42">
        <f>I39</f>
        <v>0</v>
      </c>
      <c r="J38" s="34">
        <f>J39</f>
        <v>6.987</v>
      </c>
      <c r="K38" s="35">
        <f aca="true" t="shared" si="4" ref="K38:K72">J38/G38*100</f>
        <v>134.3653846153846</v>
      </c>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row>
    <row r="39" spans="1:115" ht="45.75" customHeight="1">
      <c r="A39" s="45" t="s">
        <v>261</v>
      </c>
      <c r="B39" s="37" t="s">
        <v>258</v>
      </c>
      <c r="C39" s="38" t="s">
        <v>262</v>
      </c>
      <c r="D39" s="39" t="s">
        <v>256</v>
      </c>
      <c r="E39" s="40" t="s">
        <v>210</v>
      </c>
      <c r="F39" s="41" t="s">
        <v>257</v>
      </c>
      <c r="G39" s="34">
        <f t="shared" si="0"/>
        <v>5.2</v>
      </c>
      <c r="H39" s="42">
        <v>5200</v>
      </c>
      <c r="I39" s="13"/>
      <c r="J39" s="35">
        <v>6.987</v>
      </c>
      <c r="K39" s="35">
        <f t="shared" si="4"/>
        <v>134.3653846153846</v>
      </c>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row>
    <row r="40" spans="1:115" ht="104.25" customHeight="1">
      <c r="A40" s="36" t="s">
        <v>263</v>
      </c>
      <c r="B40" s="37" t="s">
        <v>207</v>
      </c>
      <c r="C40" s="38" t="s">
        <v>264</v>
      </c>
      <c r="D40" s="39" t="s">
        <v>209</v>
      </c>
      <c r="E40" s="40" t="s">
        <v>210</v>
      </c>
      <c r="F40" s="41" t="s">
        <v>257</v>
      </c>
      <c r="G40" s="34">
        <f t="shared" si="0"/>
        <v>19567.2</v>
      </c>
      <c r="H40" s="42">
        <f>H41+H43+H45</f>
        <v>19567200</v>
      </c>
      <c r="I40" s="42">
        <f>I41+I43+I45</f>
        <v>0</v>
      </c>
      <c r="J40" s="34">
        <f>J41+J43+J45</f>
        <v>20838.13428</v>
      </c>
      <c r="K40" s="35">
        <f t="shared" si="4"/>
        <v>106.49522813688212</v>
      </c>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row>
    <row r="41" spans="1:115" ht="78.75" customHeight="1">
      <c r="A41" s="36" t="s">
        <v>265</v>
      </c>
      <c r="B41" s="37" t="s">
        <v>207</v>
      </c>
      <c r="C41" s="38" t="s">
        <v>266</v>
      </c>
      <c r="D41" s="39" t="s">
        <v>209</v>
      </c>
      <c r="E41" s="40" t="s">
        <v>210</v>
      </c>
      <c r="F41" s="41" t="s">
        <v>257</v>
      </c>
      <c r="G41" s="34">
        <f t="shared" si="0"/>
        <v>15719</v>
      </c>
      <c r="H41" s="42">
        <f>H42</f>
        <v>15719000</v>
      </c>
      <c r="I41" s="42">
        <f>I42</f>
        <v>0</v>
      </c>
      <c r="J41" s="34">
        <f>J42</f>
        <v>16167.71</v>
      </c>
      <c r="K41" s="35">
        <f t="shared" si="4"/>
        <v>102.85457090145682</v>
      </c>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row>
    <row r="42" spans="1:115" ht="93" customHeight="1">
      <c r="A42" s="43" t="s">
        <v>267</v>
      </c>
      <c r="B42" s="37" t="s">
        <v>268</v>
      </c>
      <c r="C42" s="38" t="s">
        <v>269</v>
      </c>
      <c r="D42" s="39" t="s">
        <v>270</v>
      </c>
      <c r="E42" s="40" t="s">
        <v>210</v>
      </c>
      <c r="F42" s="41" t="s">
        <v>257</v>
      </c>
      <c r="G42" s="34">
        <f t="shared" si="0"/>
        <v>15719</v>
      </c>
      <c r="H42" s="42">
        <v>15719000</v>
      </c>
      <c r="I42" s="13"/>
      <c r="J42" s="35">
        <v>16167.71</v>
      </c>
      <c r="K42" s="35">
        <f t="shared" si="4"/>
        <v>102.85457090145682</v>
      </c>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row>
    <row r="43" spans="1:115" ht="90" customHeight="1">
      <c r="A43" s="36" t="s">
        <v>271</v>
      </c>
      <c r="B43" s="37" t="s">
        <v>207</v>
      </c>
      <c r="C43" s="38" t="s">
        <v>272</v>
      </c>
      <c r="D43" s="39" t="s">
        <v>209</v>
      </c>
      <c r="E43" s="40" t="s">
        <v>210</v>
      </c>
      <c r="F43" s="41" t="s">
        <v>257</v>
      </c>
      <c r="G43" s="34">
        <f t="shared" si="0"/>
        <v>35.5</v>
      </c>
      <c r="H43" s="42">
        <f>H44</f>
        <v>35500</v>
      </c>
      <c r="I43" s="42">
        <f>I44</f>
        <v>0</v>
      </c>
      <c r="J43" s="34">
        <f>J44</f>
        <v>35.66658</v>
      </c>
      <c r="K43" s="35">
        <f t="shared" si="4"/>
        <v>100.46923943661972</v>
      </c>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row>
    <row r="44" spans="1:115" ht="90.75" customHeight="1">
      <c r="A44" s="36" t="s">
        <v>273</v>
      </c>
      <c r="B44" s="37" t="s">
        <v>268</v>
      </c>
      <c r="C44" s="38" t="s">
        <v>274</v>
      </c>
      <c r="D44" s="39" t="s">
        <v>256</v>
      </c>
      <c r="E44" s="40" t="s">
        <v>210</v>
      </c>
      <c r="F44" s="41" t="s">
        <v>257</v>
      </c>
      <c r="G44" s="34">
        <f t="shared" si="0"/>
        <v>35.5</v>
      </c>
      <c r="H44" s="42">
        <v>35500</v>
      </c>
      <c r="I44" s="42">
        <v>0</v>
      </c>
      <c r="J44" s="34">
        <v>35.66658</v>
      </c>
      <c r="K44" s="35">
        <f t="shared" si="4"/>
        <v>100.46923943661972</v>
      </c>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row>
    <row r="45" spans="1:115" ht="91.5" customHeight="1">
      <c r="A45" s="36" t="s">
        <v>275</v>
      </c>
      <c r="B45" s="37" t="s">
        <v>207</v>
      </c>
      <c r="C45" s="38" t="s">
        <v>276</v>
      </c>
      <c r="D45" s="39" t="s">
        <v>209</v>
      </c>
      <c r="E45" s="40" t="s">
        <v>210</v>
      </c>
      <c r="F45" s="41" t="s">
        <v>257</v>
      </c>
      <c r="G45" s="34">
        <f t="shared" si="0"/>
        <v>3812.7</v>
      </c>
      <c r="H45" s="42">
        <f>H46</f>
        <v>3812700</v>
      </c>
      <c r="I45" s="42">
        <f>I46</f>
        <v>0</v>
      </c>
      <c r="J45" s="34">
        <f>J46</f>
        <v>4634.7577</v>
      </c>
      <c r="K45" s="35">
        <f t="shared" si="4"/>
        <v>121.56103810947623</v>
      </c>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row>
    <row r="46" spans="1:115" ht="78.75" customHeight="1">
      <c r="A46" s="36" t="s">
        <v>277</v>
      </c>
      <c r="B46" s="37" t="s">
        <v>268</v>
      </c>
      <c r="C46" s="38" t="s">
        <v>278</v>
      </c>
      <c r="D46" s="39" t="s">
        <v>256</v>
      </c>
      <c r="E46" s="40" t="s">
        <v>210</v>
      </c>
      <c r="F46" s="41" t="s">
        <v>257</v>
      </c>
      <c r="G46" s="34">
        <f t="shared" si="0"/>
        <v>3812.7</v>
      </c>
      <c r="H46" s="42">
        <v>3812700</v>
      </c>
      <c r="I46" s="13"/>
      <c r="J46" s="35">
        <v>4634.7577</v>
      </c>
      <c r="K46" s="35">
        <f t="shared" si="4"/>
        <v>121.56103810947623</v>
      </c>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row>
    <row r="47" spans="1:115" ht="29.25" customHeight="1">
      <c r="A47" s="36" t="s">
        <v>279</v>
      </c>
      <c r="B47" s="37" t="s">
        <v>207</v>
      </c>
      <c r="C47" s="38" t="s">
        <v>280</v>
      </c>
      <c r="D47" s="39" t="s">
        <v>209</v>
      </c>
      <c r="E47" s="40" t="s">
        <v>210</v>
      </c>
      <c r="F47" s="41" t="s">
        <v>207</v>
      </c>
      <c r="G47" s="34">
        <f t="shared" si="0"/>
        <v>3710</v>
      </c>
      <c r="H47" s="42">
        <f>H48</f>
        <v>3710000</v>
      </c>
      <c r="I47" s="42">
        <f>I48</f>
        <v>0</v>
      </c>
      <c r="J47" s="34">
        <f>J48</f>
        <v>3749.54205</v>
      </c>
      <c r="K47" s="35">
        <f t="shared" si="4"/>
        <v>101.06582345013477</v>
      </c>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row>
    <row r="48" spans="1:115" ht="16.5" customHeight="1">
      <c r="A48" s="36" t="s">
        <v>281</v>
      </c>
      <c r="B48" s="37" t="s">
        <v>282</v>
      </c>
      <c r="C48" s="38" t="s">
        <v>283</v>
      </c>
      <c r="D48" s="39" t="s">
        <v>225</v>
      </c>
      <c r="E48" s="40" t="s">
        <v>210</v>
      </c>
      <c r="F48" s="41" t="s">
        <v>257</v>
      </c>
      <c r="G48" s="34">
        <f t="shared" si="0"/>
        <v>3710</v>
      </c>
      <c r="H48" s="42">
        <f>H49+H50+H51+H52</f>
        <v>3710000</v>
      </c>
      <c r="I48" s="42">
        <f>I49+I50+I51+I52</f>
        <v>0</v>
      </c>
      <c r="J48" s="34">
        <f>J49+J50+J51+J52</f>
        <v>3749.54205</v>
      </c>
      <c r="K48" s="35">
        <f t="shared" si="4"/>
        <v>101.06582345013477</v>
      </c>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row>
    <row r="49" spans="1:115" ht="31.5" customHeight="1">
      <c r="A49" s="36" t="s">
        <v>284</v>
      </c>
      <c r="B49" s="37" t="s">
        <v>282</v>
      </c>
      <c r="C49" s="38" t="s">
        <v>285</v>
      </c>
      <c r="D49" s="39" t="s">
        <v>225</v>
      </c>
      <c r="E49" s="40" t="s">
        <v>286</v>
      </c>
      <c r="F49" s="41" t="s">
        <v>257</v>
      </c>
      <c r="G49" s="34">
        <f t="shared" si="0"/>
        <v>524</v>
      </c>
      <c r="H49" s="42">
        <v>524000</v>
      </c>
      <c r="I49" s="13"/>
      <c r="J49" s="35">
        <v>569.07408</v>
      </c>
      <c r="K49" s="35">
        <f t="shared" si="4"/>
        <v>108.60192366412214</v>
      </c>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row>
    <row r="50" spans="1:115" ht="31.5" customHeight="1">
      <c r="A50" s="36" t="s">
        <v>287</v>
      </c>
      <c r="B50" s="37" t="s">
        <v>282</v>
      </c>
      <c r="C50" s="38" t="s">
        <v>288</v>
      </c>
      <c r="D50" s="39" t="s">
        <v>225</v>
      </c>
      <c r="E50" s="40" t="s">
        <v>286</v>
      </c>
      <c r="F50" s="41" t="s">
        <v>257</v>
      </c>
      <c r="G50" s="34">
        <f t="shared" si="0"/>
        <v>71</v>
      </c>
      <c r="H50" s="42">
        <v>71000</v>
      </c>
      <c r="I50" s="13">
        <v>0</v>
      </c>
      <c r="J50" s="35">
        <v>73.62258</v>
      </c>
      <c r="K50" s="35">
        <f t="shared" si="4"/>
        <v>103.69377464788731</v>
      </c>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row>
    <row r="51" spans="1:115" ht="29.25" customHeight="1">
      <c r="A51" s="36" t="s">
        <v>289</v>
      </c>
      <c r="B51" s="37" t="s">
        <v>282</v>
      </c>
      <c r="C51" s="38" t="s">
        <v>290</v>
      </c>
      <c r="D51" s="39" t="s">
        <v>225</v>
      </c>
      <c r="E51" s="40" t="s">
        <v>286</v>
      </c>
      <c r="F51" s="41" t="s">
        <v>257</v>
      </c>
      <c r="G51" s="34">
        <f t="shared" si="0"/>
        <v>769</v>
      </c>
      <c r="H51" s="42">
        <v>769000</v>
      </c>
      <c r="I51" s="13">
        <v>0</v>
      </c>
      <c r="J51" s="35">
        <v>768.93854</v>
      </c>
      <c r="K51" s="35">
        <f t="shared" si="4"/>
        <v>99.9920078023407</v>
      </c>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row>
    <row r="52" spans="1:115" ht="32.25" customHeight="1">
      <c r="A52" s="36" t="s">
        <v>291</v>
      </c>
      <c r="B52" s="37" t="s">
        <v>282</v>
      </c>
      <c r="C52" s="38" t="s">
        <v>292</v>
      </c>
      <c r="D52" s="39" t="s">
        <v>225</v>
      </c>
      <c r="E52" s="40" t="s">
        <v>286</v>
      </c>
      <c r="F52" s="41" t="s">
        <v>257</v>
      </c>
      <c r="G52" s="34">
        <f t="shared" si="0"/>
        <v>2346</v>
      </c>
      <c r="H52" s="42">
        <v>2346000</v>
      </c>
      <c r="I52" s="13">
        <v>0</v>
      </c>
      <c r="J52" s="35">
        <v>2337.90685</v>
      </c>
      <c r="K52" s="35">
        <f t="shared" si="4"/>
        <v>99.65502344416026</v>
      </c>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row>
    <row r="53" spans="1:115" ht="31.5" customHeight="1">
      <c r="A53" s="36" t="s">
        <v>293</v>
      </c>
      <c r="B53" s="37" t="s">
        <v>207</v>
      </c>
      <c r="C53" s="38" t="s">
        <v>294</v>
      </c>
      <c r="D53" s="39" t="s">
        <v>209</v>
      </c>
      <c r="E53" s="40" t="s">
        <v>210</v>
      </c>
      <c r="F53" s="41" t="s">
        <v>207</v>
      </c>
      <c r="G53" s="34">
        <f t="shared" si="0"/>
        <v>302.02</v>
      </c>
      <c r="H53" s="42">
        <f>H54+H59+H60</f>
        <v>302020</v>
      </c>
      <c r="I53" s="42">
        <f>I54+I59+I60</f>
        <v>0</v>
      </c>
      <c r="J53" s="34">
        <f>J54+J59+J60</f>
        <v>-151.91374000000002</v>
      </c>
      <c r="K53" s="35">
        <f t="shared" si="4"/>
        <v>-50.29923183895107</v>
      </c>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row>
    <row r="54" spans="1:115" ht="16.5" customHeight="1">
      <c r="A54" s="36" t="s">
        <v>295</v>
      </c>
      <c r="B54" s="37" t="s">
        <v>207</v>
      </c>
      <c r="C54" s="38" t="s">
        <v>296</v>
      </c>
      <c r="D54" s="39" t="s">
        <v>209</v>
      </c>
      <c r="E54" s="40" t="s">
        <v>210</v>
      </c>
      <c r="F54" s="41" t="s">
        <v>297</v>
      </c>
      <c r="G54" s="34">
        <f t="shared" si="0"/>
        <v>289.25</v>
      </c>
      <c r="H54" s="42">
        <f>H56</f>
        <v>289250</v>
      </c>
      <c r="I54" s="42">
        <f>I56</f>
        <v>0</v>
      </c>
      <c r="J54" s="34">
        <f>J56</f>
        <v>-168.90215</v>
      </c>
      <c r="K54" s="35">
        <f t="shared" si="4"/>
        <v>-58.393137424373386</v>
      </c>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row>
    <row r="55" spans="1:115" ht="16.5" customHeight="1">
      <c r="A55" s="36" t="s">
        <v>298</v>
      </c>
      <c r="B55" s="37" t="s">
        <v>207</v>
      </c>
      <c r="C55" s="38" t="s">
        <v>299</v>
      </c>
      <c r="D55" s="39" t="s">
        <v>209</v>
      </c>
      <c r="E55" s="40" t="s">
        <v>210</v>
      </c>
      <c r="F55" s="41" t="s">
        <v>297</v>
      </c>
      <c r="G55" s="34">
        <f t="shared" si="0"/>
        <v>289.25</v>
      </c>
      <c r="H55" s="42">
        <f>H56</f>
        <v>289250</v>
      </c>
      <c r="I55" s="42">
        <f>I56</f>
        <v>0</v>
      </c>
      <c r="J55" s="34">
        <f>J56</f>
        <v>-168.90215</v>
      </c>
      <c r="K55" s="35">
        <f t="shared" si="4"/>
        <v>-58.393137424373386</v>
      </c>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row>
    <row r="56" spans="1:115" ht="48.75" customHeight="1">
      <c r="A56" s="36" t="s">
        <v>300</v>
      </c>
      <c r="B56" s="37" t="s">
        <v>207</v>
      </c>
      <c r="C56" s="38" t="s">
        <v>301</v>
      </c>
      <c r="D56" s="39" t="s">
        <v>256</v>
      </c>
      <c r="E56" s="40" t="s">
        <v>210</v>
      </c>
      <c r="F56" s="41" t="s">
        <v>297</v>
      </c>
      <c r="G56" s="34">
        <f t="shared" si="0"/>
        <v>289.25</v>
      </c>
      <c r="H56" s="42">
        <f>SUM(H57:H58)</f>
        <v>289250</v>
      </c>
      <c r="I56" s="42">
        <f>SUM(I57:I58)</f>
        <v>0</v>
      </c>
      <c r="J56" s="34">
        <f>SUM(J57:J58)</f>
        <v>-168.90215</v>
      </c>
      <c r="K56" s="35">
        <f t="shared" si="4"/>
        <v>-58.393137424373386</v>
      </c>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row>
    <row r="57" spans="1:115" ht="47.25" customHeight="1">
      <c r="A57" s="36" t="s">
        <v>300</v>
      </c>
      <c r="B57" s="37" t="s">
        <v>302</v>
      </c>
      <c r="C57" s="38" t="s">
        <v>301</v>
      </c>
      <c r="D57" s="39" t="s">
        <v>256</v>
      </c>
      <c r="E57" s="40" t="s">
        <v>210</v>
      </c>
      <c r="F57" s="41" t="s">
        <v>297</v>
      </c>
      <c r="G57" s="34">
        <f t="shared" si="0"/>
        <v>1.2</v>
      </c>
      <c r="H57" s="42">
        <v>1200</v>
      </c>
      <c r="I57" s="42">
        <v>0</v>
      </c>
      <c r="J57" s="34">
        <v>1.2</v>
      </c>
      <c r="K57" s="35">
        <f t="shared" si="4"/>
        <v>100</v>
      </c>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row>
    <row r="58" spans="1:115" ht="44.25" customHeight="1">
      <c r="A58" s="36" t="s">
        <v>300</v>
      </c>
      <c r="B58" s="37" t="s">
        <v>303</v>
      </c>
      <c r="C58" s="38" t="s">
        <v>301</v>
      </c>
      <c r="D58" s="39" t="s">
        <v>256</v>
      </c>
      <c r="E58" s="40" t="s">
        <v>210</v>
      </c>
      <c r="F58" s="41" t="s">
        <v>297</v>
      </c>
      <c r="G58" s="34">
        <f t="shared" si="0"/>
        <v>288.05</v>
      </c>
      <c r="H58" s="42">
        <v>288050</v>
      </c>
      <c r="I58" s="13"/>
      <c r="J58" s="35">
        <f>-1.2-168.90215</f>
        <v>-170.10215</v>
      </c>
      <c r="K58" s="35">
        <f t="shared" si="4"/>
        <v>-59.05299427182781</v>
      </c>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row>
    <row r="59" spans="1:115" ht="31.5" customHeight="1">
      <c r="A59" s="36" t="s">
        <v>304</v>
      </c>
      <c r="B59" s="37" t="s">
        <v>303</v>
      </c>
      <c r="C59" s="38" t="s">
        <v>305</v>
      </c>
      <c r="D59" s="39" t="s">
        <v>256</v>
      </c>
      <c r="E59" s="40" t="s">
        <v>210</v>
      </c>
      <c r="F59" s="41" t="s">
        <v>297</v>
      </c>
      <c r="G59" s="34">
        <f t="shared" si="0"/>
        <v>7.63</v>
      </c>
      <c r="H59" s="13">
        <v>7630</v>
      </c>
      <c r="I59" s="13">
        <v>0</v>
      </c>
      <c r="J59" s="35">
        <v>11.46768</v>
      </c>
      <c r="K59" s="35">
        <f t="shared" si="4"/>
        <v>150.297247706422</v>
      </c>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row>
    <row r="60" spans="1:115" ht="30" customHeight="1">
      <c r="A60" s="36" t="s">
        <v>306</v>
      </c>
      <c r="B60" s="37" t="s">
        <v>307</v>
      </c>
      <c r="C60" s="38" t="s">
        <v>308</v>
      </c>
      <c r="D60" s="39" t="s">
        <v>256</v>
      </c>
      <c r="E60" s="40" t="s">
        <v>210</v>
      </c>
      <c r="F60" s="41" t="s">
        <v>297</v>
      </c>
      <c r="G60" s="34">
        <f t="shared" si="0"/>
        <v>5.14</v>
      </c>
      <c r="H60" s="13">
        <v>5140</v>
      </c>
      <c r="I60" s="13">
        <v>0</v>
      </c>
      <c r="J60" s="35">
        <v>5.52073</v>
      </c>
      <c r="K60" s="35">
        <f t="shared" si="4"/>
        <v>107.40719844357977</v>
      </c>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row>
    <row r="61" spans="1:115" ht="31.5" customHeight="1">
      <c r="A61" s="36" t="s">
        <v>309</v>
      </c>
      <c r="B61" s="37" t="s">
        <v>207</v>
      </c>
      <c r="C61" s="38" t="s">
        <v>310</v>
      </c>
      <c r="D61" s="39" t="s">
        <v>209</v>
      </c>
      <c r="E61" s="40" t="s">
        <v>210</v>
      </c>
      <c r="F61" s="41" t="s">
        <v>207</v>
      </c>
      <c r="G61" s="34">
        <f t="shared" si="0"/>
        <v>2275</v>
      </c>
      <c r="H61" s="42">
        <f>H62+H65</f>
        <v>2275000</v>
      </c>
      <c r="I61" s="42">
        <f>I62+I65</f>
        <v>0</v>
      </c>
      <c r="J61" s="34">
        <f>J62+J65</f>
        <v>2393.39865</v>
      </c>
      <c r="K61" s="35">
        <f t="shared" si="4"/>
        <v>105.20433626373627</v>
      </c>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row>
    <row r="62" spans="1:115" ht="90.75" customHeight="1">
      <c r="A62" s="36" t="s">
        <v>311</v>
      </c>
      <c r="B62" s="37" t="s">
        <v>207</v>
      </c>
      <c r="C62" s="38" t="s">
        <v>312</v>
      </c>
      <c r="D62" s="39" t="s">
        <v>209</v>
      </c>
      <c r="E62" s="40" t="s">
        <v>210</v>
      </c>
      <c r="F62" s="41" t="s">
        <v>207</v>
      </c>
      <c r="G62" s="34">
        <f t="shared" si="0"/>
        <v>900</v>
      </c>
      <c r="H62" s="42">
        <f aca="true" t="shared" si="5" ref="H62:J63">H63</f>
        <v>900000</v>
      </c>
      <c r="I62" s="42">
        <f t="shared" si="5"/>
        <v>0</v>
      </c>
      <c r="J62" s="34">
        <f t="shared" si="5"/>
        <v>929.11365</v>
      </c>
      <c r="K62" s="35">
        <f t="shared" si="4"/>
        <v>103.23485000000001</v>
      </c>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row>
    <row r="63" spans="1:115" ht="90.75" customHeight="1">
      <c r="A63" s="36" t="s">
        <v>313</v>
      </c>
      <c r="B63" s="37" t="s">
        <v>268</v>
      </c>
      <c r="C63" s="38" t="s">
        <v>314</v>
      </c>
      <c r="D63" s="39" t="s">
        <v>256</v>
      </c>
      <c r="E63" s="40" t="s">
        <v>210</v>
      </c>
      <c r="F63" s="41" t="s">
        <v>315</v>
      </c>
      <c r="G63" s="34">
        <f t="shared" si="0"/>
        <v>900</v>
      </c>
      <c r="H63" s="42">
        <f t="shared" si="5"/>
        <v>900000</v>
      </c>
      <c r="I63" s="42">
        <f t="shared" si="5"/>
        <v>0</v>
      </c>
      <c r="J63" s="34">
        <f t="shared" si="5"/>
        <v>929.11365</v>
      </c>
      <c r="K63" s="35">
        <f t="shared" si="4"/>
        <v>103.23485000000001</v>
      </c>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row>
    <row r="64" spans="1:115" ht="92.25" customHeight="1">
      <c r="A64" s="36" t="s">
        <v>316</v>
      </c>
      <c r="B64" s="37" t="s">
        <v>268</v>
      </c>
      <c r="C64" s="38" t="s">
        <v>317</v>
      </c>
      <c r="D64" s="39" t="s">
        <v>256</v>
      </c>
      <c r="E64" s="40" t="s">
        <v>210</v>
      </c>
      <c r="F64" s="41" t="s">
        <v>315</v>
      </c>
      <c r="G64" s="34">
        <f t="shared" si="0"/>
        <v>900</v>
      </c>
      <c r="H64" s="42">
        <v>900000</v>
      </c>
      <c r="I64" s="13"/>
      <c r="J64" s="35">
        <v>929.11365</v>
      </c>
      <c r="K64" s="35">
        <f t="shared" si="4"/>
        <v>103.23485000000001</v>
      </c>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row>
    <row r="65" spans="1:115" ht="61.5" customHeight="1">
      <c r="A65" s="36" t="s">
        <v>318</v>
      </c>
      <c r="B65" s="37" t="s">
        <v>207</v>
      </c>
      <c r="C65" s="38" t="s">
        <v>319</v>
      </c>
      <c r="D65" s="39" t="s">
        <v>209</v>
      </c>
      <c r="E65" s="40" t="s">
        <v>210</v>
      </c>
      <c r="F65" s="41" t="s">
        <v>320</v>
      </c>
      <c r="G65" s="34">
        <f t="shared" si="0"/>
        <v>1375</v>
      </c>
      <c r="H65" s="42">
        <f>H66+H68</f>
        <v>1375000</v>
      </c>
      <c r="I65" s="42">
        <f>I66+I68</f>
        <v>0</v>
      </c>
      <c r="J65" s="34">
        <f>J66+J68</f>
        <v>1464.2849999999999</v>
      </c>
      <c r="K65" s="35">
        <f t="shared" si="4"/>
        <v>106.49345454545454</v>
      </c>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row>
    <row r="66" spans="1:115" ht="44.25" customHeight="1">
      <c r="A66" s="36" t="s">
        <v>321</v>
      </c>
      <c r="B66" s="37" t="s">
        <v>268</v>
      </c>
      <c r="C66" s="38" t="s">
        <v>322</v>
      </c>
      <c r="D66" s="39" t="s">
        <v>209</v>
      </c>
      <c r="E66" s="40" t="s">
        <v>210</v>
      </c>
      <c r="F66" s="41" t="s">
        <v>320</v>
      </c>
      <c r="G66" s="34">
        <f t="shared" si="0"/>
        <v>1330</v>
      </c>
      <c r="H66" s="42">
        <f>H67</f>
        <v>1330000</v>
      </c>
      <c r="I66" s="42">
        <f>I67</f>
        <v>0</v>
      </c>
      <c r="J66" s="34">
        <f>J67</f>
        <v>1419.956</v>
      </c>
      <c r="K66" s="35">
        <f t="shared" si="4"/>
        <v>106.7636090225564</v>
      </c>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row>
    <row r="67" spans="1:115" ht="59.25" customHeight="1">
      <c r="A67" s="36" t="s">
        <v>323</v>
      </c>
      <c r="B67" s="37" t="s">
        <v>268</v>
      </c>
      <c r="C67" s="38" t="s">
        <v>324</v>
      </c>
      <c r="D67" s="39" t="s">
        <v>270</v>
      </c>
      <c r="E67" s="40" t="s">
        <v>210</v>
      </c>
      <c r="F67" s="41" t="s">
        <v>320</v>
      </c>
      <c r="G67" s="34">
        <f t="shared" si="0"/>
        <v>1330</v>
      </c>
      <c r="H67" s="42">
        <v>1330000</v>
      </c>
      <c r="I67" s="13">
        <v>0</v>
      </c>
      <c r="J67" s="35">
        <v>1419.956</v>
      </c>
      <c r="K67" s="35">
        <f t="shared" si="4"/>
        <v>106.7636090225564</v>
      </c>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row>
    <row r="68" spans="1:115" ht="63" customHeight="1">
      <c r="A68" s="36" t="s">
        <v>325</v>
      </c>
      <c r="B68" s="37" t="s">
        <v>268</v>
      </c>
      <c r="C68" s="38" t="s">
        <v>326</v>
      </c>
      <c r="D68" s="39" t="s">
        <v>256</v>
      </c>
      <c r="E68" s="40" t="s">
        <v>210</v>
      </c>
      <c r="F68" s="41" t="s">
        <v>320</v>
      </c>
      <c r="G68" s="34">
        <f t="shared" si="0"/>
        <v>45</v>
      </c>
      <c r="H68" s="42">
        <v>45000</v>
      </c>
      <c r="I68" s="13">
        <v>0</v>
      </c>
      <c r="J68" s="35">
        <v>44.329</v>
      </c>
      <c r="K68" s="35">
        <f t="shared" si="4"/>
        <v>98.50888888888889</v>
      </c>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row>
    <row r="69" spans="1:115" ht="17.25" customHeight="1">
      <c r="A69" s="36" t="s">
        <v>327</v>
      </c>
      <c r="B69" s="37" t="s">
        <v>207</v>
      </c>
      <c r="C69" s="38" t="s">
        <v>328</v>
      </c>
      <c r="D69" s="39" t="s">
        <v>209</v>
      </c>
      <c r="E69" s="40" t="s">
        <v>210</v>
      </c>
      <c r="F69" s="41" t="s">
        <v>207</v>
      </c>
      <c r="G69" s="34">
        <f t="shared" si="0"/>
        <v>3835.9</v>
      </c>
      <c r="H69" s="42">
        <f>H70+H73+H74+H75+H84+H86+H87+H89+H92</f>
        <v>3835900</v>
      </c>
      <c r="I69" s="42">
        <f>I70+I73+I74+I75+I84+I86+I87+I89+I92</f>
        <v>0</v>
      </c>
      <c r="J69" s="34">
        <f>J70+J73+J74+J75+J84+J86+J87+J89+J92</f>
        <v>4313.81241</v>
      </c>
      <c r="K69" s="35">
        <f t="shared" si="4"/>
        <v>112.45893818921245</v>
      </c>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row>
    <row r="70" spans="1:115" ht="30.75" customHeight="1">
      <c r="A70" s="36" t="s">
        <v>329</v>
      </c>
      <c r="B70" s="37" t="s">
        <v>212</v>
      </c>
      <c r="C70" s="38" t="s">
        <v>330</v>
      </c>
      <c r="D70" s="39" t="s">
        <v>209</v>
      </c>
      <c r="E70" s="40" t="s">
        <v>210</v>
      </c>
      <c r="F70" s="41" t="s">
        <v>331</v>
      </c>
      <c r="G70" s="34">
        <f t="shared" si="0"/>
        <v>194</v>
      </c>
      <c r="H70" s="42">
        <f>H71+H72</f>
        <v>194000</v>
      </c>
      <c r="I70" s="42">
        <f>I71+I72</f>
        <v>0</v>
      </c>
      <c r="J70" s="34">
        <f>J71+J72</f>
        <v>181.31252999999998</v>
      </c>
      <c r="K70" s="35">
        <f t="shared" si="4"/>
        <v>93.46006701030927</v>
      </c>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row>
    <row r="71" spans="1:115" ht="122.25" customHeight="1">
      <c r="A71" s="36" t="s">
        <v>332</v>
      </c>
      <c r="B71" s="37" t="s">
        <v>212</v>
      </c>
      <c r="C71" s="38" t="s">
        <v>333</v>
      </c>
      <c r="D71" s="39" t="s">
        <v>225</v>
      </c>
      <c r="E71" s="40" t="s">
        <v>286</v>
      </c>
      <c r="F71" s="41" t="s">
        <v>331</v>
      </c>
      <c r="G71" s="34">
        <f t="shared" si="0"/>
        <v>190</v>
      </c>
      <c r="H71" s="42">
        <v>190000</v>
      </c>
      <c r="I71" s="13">
        <v>0</v>
      </c>
      <c r="J71" s="35">
        <v>177.98753</v>
      </c>
      <c r="K71" s="35">
        <f t="shared" si="4"/>
        <v>93.67764736842105</v>
      </c>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row>
    <row r="72" spans="1:115" ht="60" customHeight="1">
      <c r="A72" s="36" t="s">
        <v>334</v>
      </c>
      <c r="B72" s="37" t="s">
        <v>212</v>
      </c>
      <c r="C72" s="38" t="s">
        <v>335</v>
      </c>
      <c r="D72" s="39" t="s">
        <v>225</v>
      </c>
      <c r="E72" s="40" t="s">
        <v>286</v>
      </c>
      <c r="F72" s="41" t="s">
        <v>331</v>
      </c>
      <c r="G72" s="34">
        <f t="shared" si="0"/>
        <v>4</v>
      </c>
      <c r="H72" s="42">
        <v>4000</v>
      </c>
      <c r="I72" s="13"/>
      <c r="J72" s="35">
        <v>3.325</v>
      </c>
      <c r="K72" s="35">
        <f t="shared" si="4"/>
        <v>83.125</v>
      </c>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row>
    <row r="73" spans="1:115" ht="81.75" customHeight="1">
      <c r="A73" s="46" t="s">
        <v>336</v>
      </c>
      <c r="B73" s="37" t="s">
        <v>212</v>
      </c>
      <c r="C73" s="38" t="s">
        <v>337</v>
      </c>
      <c r="D73" s="39" t="s">
        <v>225</v>
      </c>
      <c r="E73" s="40" t="s">
        <v>210</v>
      </c>
      <c r="F73" s="41" t="s">
        <v>331</v>
      </c>
      <c r="G73" s="34">
        <f t="shared" si="0"/>
        <v>0</v>
      </c>
      <c r="H73" s="42">
        <v>0</v>
      </c>
      <c r="I73" s="13"/>
      <c r="J73" s="35">
        <v>28.65</v>
      </c>
      <c r="K73" s="35"/>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row>
    <row r="74" spans="1:115" ht="84.75" customHeight="1">
      <c r="A74" s="47" t="s">
        <v>338</v>
      </c>
      <c r="B74" s="37" t="s">
        <v>339</v>
      </c>
      <c r="C74" s="38" t="s">
        <v>340</v>
      </c>
      <c r="D74" s="39" t="s">
        <v>225</v>
      </c>
      <c r="E74" s="40" t="s">
        <v>210</v>
      </c>
      <c r="F74" s="41" t="s">
        <v>331</v>
      </c>
      <c r="G74" s="34">
        <f t="shared" si="0"/>
        <v>0</v>
      </c>
      <c r="H74" s="42">
        <v>0</v>
      </c>
      <c r="I74" s="13"/>
      <c r="J74" s="35">
        <v>3</v>
      </c>
      <c r="K74" s="35"/>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row>
    <row r="75" spans="1:115" ht="92.25" customHeight="1">
      <c r="A75" s="48" t="s">
        <v>341</v>
      </c>
      <c r="B75" s="37" t="s">
        <v>207</v>
      </c>
      <c r="C75" s="38" t="s">
        <v>342</v>
      </c>
      <c r="D75" s="39" t="s">
        <v>209</v>
      </c>
      <c r="E75" s="40" t="s">
        <v>210</v>
      </c>
      <c r="F75" s="41" t="s">
        <v>331</v>
      </c>
      <c r="G75" s="34">
        <f t="shared" si="0"/>
        <v>0</v>
      </c>
      <c r="H75" s="42">
        <v>0</v>
      </c>
      <c r="I75" s="13"/>
      <c r="J75" s="35">
        <f>J76+J79+J82</f>
        <v>57.8</v>
      </c>
      <c r="K75" s="35"/>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row>
    <row r="76" spans="1:115" ht="46.5" customHeight="1">
      <c r="A76" s="48" t="s">
        <v>343</v>
      </c>
      <c r="B76" s="37" t="s">
        <v>207</v>
      </c>
      <c r="C76" s="38" t="s">
        <v>344</v>
      </c>
      <c r="D76" s="39" t="s">
        <v>225</v>
      </c>
      <c r="E76" s="40" t="s">
        <v>210</v>
      </c>
      <c r="F76" s="41" t="s">
        <v>331</v>
      </c>
      <c r="G76" s="34">
        <f t="shared" si="0"/>
        <v>0</v>
      </c>
      <c r="H76" s="42"/>
      <c r="I76" s="13"/>
      <c r="J76" s="35">
        <f>J77+J78</f>
        <v>12</v>
      </c>
      <c r="K76" s="35"/>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row>
    <row r="77" spans="1:115" ht="46.5" customHeight="1">
      <c r="A77" s="48" t="s">
        <v>343</v>
      </c>
      <c r="B77" s="37" t="s">
        <v>345</v>
      </c>
      <c r="C77" s="38" t="s">
        <v>344</v>
      </c>
      <c r="D77" s="39" t="s">
        <v>225</v>
      </c>
      <c r="E77" s="40" t="s">
        <v>210</v>
      </c>
      <c r="F77" s="41" t="s">
        <v>331</v>
      </c>
      <c r="G77" s="34">
        <f t="shared" si="0"/>
        <v>0</v>
      </c>
      <c r="H77" s="42"/>
      <c r="I77" s="13"/>
      <c r="J77" s="35">
        <v>4</v>
      </c>
      <c r="K77" s="35"/>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row>
    <row r="78" spans="1:115" ht="45" customHeight="1">
      <c r="A78" s="48" t="s">
        <v>343</v>
      </c>
      <c r="B78" s="37" t="s">
        <v>282</v>
      </c>
      <c r="C78" s="38" t="s">
        <v>344</v>
      </c>
      <c r="D78" s="39" t="s">
        <v>225</v>
      </c>
      <c r="E78" s="40" t="s">
        <v>210</v>
      </c>
      <c r="F78" s="41" t="s">
        <v>331</v>
      </c>
      <c r="G78" s="34">
        <f t="shared" si="0"/>
        <v>0</v>
      </c>
      <c r="H78" s="42"/>
      <c r="I78" s="13"/>
      <c r="J78" s="35">
        <v>8</v>
      </c>
      <c r="K78" s="35"/>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row>
    <row r="79" spans="1:115" ht="32.25" customHeight="1">
      <c r="A79" s="36" t="s">
        <v>346</v>
      </c>
      <c r="B79" s="37" t="s">
        <v>207</v>
      </c>
      <c r="C79" s="38" t="s">
        <v>347</v>
      </c>
      <c r="D79" s="39" t="s">
        <v>225</v>
      </c>
      <c r="E79" s="40" t="s">
        <v>210</v>
      </c>
      <c r="F79" s="41" t="s">
        <v>331</v>
      </c>
      <c r="G79" s="34">
        <f t="shared" si="0"/>
        <v>0</v>
      </c>
      <c r="H79" s="42"/>
      <c r="I79" s="13"/>
      <c r="J79" s="35">
        <f>J80+J81</f>
        <v>35.8</v>
      </c>
      <c r="K79" s="35"/>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row>
    <row r="80" spans="1:115" ht="33" customHeight="1">
      <c r="A80" s="36" t="s">
        <v>346</v>
      </c>
      <c r="B80" s="37" t="s">
        <v>348</v>
      </c>
      <c r="C80" s="38" t="s">
        <v>347</v>
      </c>
      <c r="D80" s="39" t="s">
        <v>225</v>
      </c>
      <c r="E80" s="40" t="s">
        <v>210</v>
      </c>
      <c r="F80" s="41" t="s">
        <v>331</v>
      </c>
      <c r="G80" s="34">
        <f t="shared" si="0"/>
        <v>0</v>
      </c>
      <c r="H80" s="42"/>
      <c r="I80" s="13"/>
      <c r="J80" s="35">
        <v>15.6</v>
      </c>
      <c r="K80" s="35"/>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row>
    <row r="81" spans="1:115" ht="31.5" customHeight="1">
      <c r="A81" s="36" t="s">
        <v>346</v>
      </c>
      <c r="B81" s="37" t="s">
        <v>349</v>
      </c>
      <c r="C81" s="38" t="s">
        <v>347</v>
      </c>
      <c r="D81" s="39" t="s">
        <v>225</v>
      </c>
      <c r="E81" s="40" t="s">
        <v>210</v>
      </c>
      <c r="F81" s="41" t="s">
        <v>331</v>
      </c>
      <c r="G81" s="34">
        <f t="shared" si="0"/>
        <v>0</v>
      </c>
      <c r="H81" s="42"/>
      <c r="I81" s="13"/>
      <c r="J81" s="35">
        <v>20.2</v>
      </c>
      <c r="K81" s="35"/>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row>
    <row r="82" spans="1:115" ht="29.25" customHeight="1">
      <c r="A82" s="36" t="s">
        <v>350</v>
      </c>
      <c r="B82" s="37" t="s">
        <v>207</v>
      </c>
      <c r="C82" s="38" t="s">
        <v>351</v>
      </c>
      <c r="D82" s="39" t="s">
        <v>209</v>
      </c>
      <c r="E82" s="40" t="s">
        <v>210</v>
      </c>
      <c r="F82" s="41" t="s">
        <v>331</v>
      </c>
      <c r="G82" s="34">
        <f t="shared" si="0"/>
        <v>0</v>
      </c>
      <c r="H82" s="42"/>
      <c r="I82" s="13"/>
      <c r="J82" s="35">
        <f>J83</f>
        <v>10</v>
      </c>
      <c r="K82" s="35"/>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row>
    <row r="83" spans="1:115" ht="45.75" customHeight="1">
      <c r="A83" s="36" t="s">
        <v>352</v>
      </c>
      <c r="B83" s="37" t="s">
        <v>339</v>
      </c>
      <c r="C83" s="38" t="s">
        <v>353</v>
      </c>
      <c r="D83" s="39" t="s">
        <v>256</v>
      </c>
      <c r="E83" s="40" t="s">
        <v>210</v>
      </c>
      <c r="F83" s="41" t="s">
        <v>331</v>
      </c>
      <c r="G83" s="34">
        <f t="shared" si="0"/>
        <v>0</v>
      </c>
      <c r="H83" s="42"/>
      <c r="I83" s="13"/>
      <c r="J83" s="35">
        <v>10</v>
      </c>
      <c r="K83" s="35"/>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row>
    <row r="84" spans="1:115" ht="60.75" customHeight="1">
      <c r="A84" s="36" t="s">
        <v>354</v>
      </c>
      <c r="B84" s="37" t="s">
        <v>207</v>
      </c>
      <c r="C84" s="38" t="s">
        <v>355</v>
      </c>
      <c r="D84" s="39" t="s">
        <v>225</v>
      </c>
      <c r="E84" s="40" t="s">
        <v>210</v>
      </c>
      <c r="F84" s="41" t="s">
        <v>331</v>
      </c>
      <c r="G84" s="34">
        <f t="shared" si="0"/>
        <v>1013.5</v>
      </c>
      <c r="H84" s="42">
        <f>H85</f>
        <v>1013500</v>
      </c>
      <c r="I84" s="42">
        <f>I85</f>
        <v>0</v>
      </c>
      <c r="J84" s="34">
        <f>J85</f>
        <v>1130.0128</v>
      </c>
      <c r="K84" s="35">
        <f>J84/G84*100</f>
        <v>111.49608288110508</v>
      </c>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row>
    <row r="85" spans="1:115" ht="63.75" customHeight="1">
      <c r="A85" s="36" t="s">
        <v>354</v>
      </c>
      <c r="B85" s="37" t="s">
        <v>339</v>
      </c>
      <c r="C85" s="38" t="s">
        <v>355</v>
      </c>
      <c r="D85" s="39" t="s">
        <v>225</v>
      </c>
      <c r="E85" s="40" t="s">
        <v>286</v>
      </c>
      <c r="F85" s="41" t="s">
        <v>331</v>
      </c>
      <c r="G85" s="34">
        <f t="shared" si="0"/>
        <v>1013.5</v>
      </c>
      <c r="H85" s="42">
        <v>1013500</v>
      </c>
      <c r="I85" s="13">
        <v>0</v>
      </c>
      <c r="J85" s="35">
        <v>1130.0128</v>
      </c>
      <c r="K85" s="35">
        <f>J85/G85*100</f>
        <v>111.49608288110508</v>
      </c>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row>
    <row r="86" spans="1:115" ht="61.5" customHeight="1">
      <c r="A86" s="36" t="s">
        <v>356</v>
      </c>
      <c r="B86" s="37" t="s">
        <v>357</v>
      </c>
      <c r="C86" s="38" t="s">
        <v>358</v>
      </c>
      <c r="D86" s="39" t="s">
        <v>225</v>
      </c>
      <c r="E86" s="40" t="s">
        <v>286</v>
      </c>
      <c r="F86" s="41" t="s">
        <v>331</v>
      </c>
      <c r="G86" s="34">
        <f t="shared" si="0"/>
        <v>50.05</v>
      </c>
      <c r="H86" s="42">
        <v>50050</v>
      </c>
      <c r="I86" s="13">
        <v>0</v>
      </c>
      <c r="J86" s="35">
        <v>50.1</v>
      </c>
      <c r="K86" s="35">
        <f>J86/G86*100</f>
        <v>100.09990009990011</v>
      </c>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row>
    <row r="87" spans="1:115" ht="61.5" customHeight="1">
      <c r="A87" s="36" t="s">
        <v>359</v>
      </c>
      <c r="B87" s="37" t="s">
        <v>207</v>
      </c>
      <c r="C87" s="38" t="s">
        <v>360</v>
      </c>
      <c r="D87" s="39" t="s">
        <v>209</v>
      </c>
      <c r="E87" s="40" t="s">
        <v>210</v>
      </c>
      <c r="F87" s="41" t="s">
        <v>331</v>
      </c>
      <c r="G87" s="34">
        <f t="shared" si="0"/>
        <v>0</v>
      </c>
      <c r="H87" s="42"/>
      <c r="I87" s="13"/>
      <c r="J87" s="35">
        <f>J88</f>
        <v>120</v>
      </c>
      <c r="K87" s="35"/>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row>
    <row r="88" spans="1:115" ht="61.5" customHeight="1">
      <c r="A88" s="36" t="s">
        <v>361</v>
      </c>
      <c r="B88" s="37" t="s">
        <v>362</v>
      </c>
      <c r="C88" s="38" t="s">
        <v>363</v>
      </c>
      <c r="D88" s="39" t="s">
        <v>256</v>
      </c>
      <c r="E88" s="40" t="s">
        <v>210</v>
      </c>
      <c r="F88" s="41" t="s">
        <v>331</v>
      </c>
      <c r="G88" s="34">
        <f t="shared" si="0"/>
        <v>0</v>
      </c>
      <c r="H88" s="42"/>
      <c r="I88" s="13"/>
      <c r="J88" s="35">
        <v>120</v>
      </c>
      <c r="K88" s="35"/>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row>
    <row r="89" spans="1:115" ht="78" customHeight="1">
      <c r="A89" s="36" t="s">
        <v>364</v>
      </c>
      <c r="B89" s="37" t="s">
        <v>207</v>
      </c>
      <c r="C89" s="38" t="s">
        <v>365</v>
      </c>
      <c r="D89" s="39" t="s">
        <v>209</v>
      </c>
      <c r="E89" s="40" t="s">
        <v>210</v>
      </c>
      <c r="F89" s="41" t="s">
        <v>331</v>
      </c>
      <c r="G89" s="34">
        <f t="shared" si="0"/>
        <v>100</v>
      </c>
      <c r="H89" s="42">
        <f>H90+H91</f>
        <v>100000</v>
      </c>
      <c r="I89" s="42">
        <f>I90+I91</f>
        <v>0</v>
      </c>
      <c r="J89" s="34">
        <f>J90+J91</f>
        <v>112.688</v>
      </c>
      <c r="K89" s="35"/>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row>
    <row r="90" spans="1:115" ht="75.75" customHeight="1">
      <c r="A90" s="36" t="s">
        <v>364</v>
      </c>
      <c r="B90" s="37" t="s">
        <v>357</v>
      </c>
      <c r="C90" s="38" t="s">
        <v>365</v>
      </c>
      <c r="D90" s="39" t="s">
        <v>225</v>
      </c>
      <c r="E90" s="40" t="s">
        <v>286</v>
      </c>
      <c r="F90" s="41" t="s">
        <v>331</v>
      </c>
      <c r="G90" s="34">
        <f t="shared" si="0"/>
        <v>100</v>
      </c>
      <c r="H90" s="42">
        <v>100000</v>
      </c>
      <c r="I90" s="13">
        <v>0</v>
      </c>
      <c r="J90" s="35">
        <v>104.688</v>
      </c>
      <c r="K90" s="35">
        <f>J90/G90*100</f>
        <v>104.688</v>
      </c>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row>
    <row r="91" spans="1:115" ht="78" customHeight="1">
      <c r="A91" s="36" t="s">
        <v>364</v>
      </c>
      <c r="B91" s="37" t="s">
        <v>212</v>
      </c>
      <c r="C91" s="38" t="s">
        <v>365</v>
      </c>
      <c r="D91" s="39" t="s">
        <v>225</v>
      </c>
      <c r="E91" s="40" t="s">
        <v>210</v>
      </c>
      <c r="F91" s="41" t="s">
        <v>331</v>
      </c>
      <c r="G91" s="34">
        <f t="shared" si="0"/>
        <v>0</v>
      </c>
      <c r="H91" s="42">
        <v>0</v>
      </c>
      <c r="I91" s="13"/>
      <c r="J91" s="35">
        <v>8</v>
      </c>
      <c r="K91" s="35"/>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row>
    <row r="92" spans="1:115" ht="30" customHeight="1">
      <c r="A92" s="36" t="s">
        <v>366</v>
      </c>
      <c r="B92" s="37" t="s">
        <v>207</v>
      </c>
      <c r="C92" s="38" t="s">
        <v>367</v>
      </c>
      <c r="D92" s="39" t="s">
        <v>209</v>
      </c>
      <c r="E92" s="40" t="s">
        <v>210</v>
      </c>
      <c r="F92" s="41" t="s">
        <v>331</v>
      </c>
      <c r="G92" s="34">
        <f t="shared" si="0"/>
        <v>2478.35</v>
      </c>
      <c r="H92" s="42">
        <f>H93</f>
        <v>2478350</v>
      </c>
      <c r="I92" s="42">
        <f>I93</f>
        <v>0</v>
      </c>
      <c r="J92" s="34">
        <f>J93</f>
        <v>2630.2490800000005</v>
      </c>
      <c r="K92" s="35">
        <f>J92/G92*100</f>
        <v>106.12904069239617</v>
      </c>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row>
    <row r="93" spans="1:115" ht="46.5" customHeight="1">
      <c r="A93" s="36" t="s">
        <v>368</v>
      </c>
      <c r="B93" s="37" t="s">
        <v>207</v>
      </c>
      <c r="C93" s="38" t="s">
        <v>369</v>
      </c>
      <c r="D93" s="39" t="s">
        <v>256</v>
      </c>
      <c r="E93" s="40" t="s">
        <v>210</v>
      </c>
      <c r="F93" s="41" t="s">
        <v>331</v>
      </c>
      <c r="G93" s="34">
        <f t="shared" si="0"/>
        <v>2478.35</v>
      </c>
      <c r="H93" s="49">
        <f>H94+H96+H97+H98+H99+H100+H101+H102+H103+H104+H105+H106+H95</f>
        <v>2478350</v>
      </c>
      <c r="I93" s="49">
        <f>I94+I96+I97+I98+I99+I100+I101+I102+I103+I104+I105+I106+I95</f>
        <v>0</v>
      </c>
      <c r="J93" s="34">
        <f>J94+J96+J97+J98+J99+J100+J101+J102+J103+J104+J105+J106+J95</f>
        <v>2630.2490800000005</v>
      </c>
      <c r="K93" s="35">
        <f>J93/G93*100</f>
        <v>106.12904069239617</v>
      </c>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row>
    <row r="94" spans="1:115" ht="45.75" customHeight="1">
      <c r="A94" s="36" t="s">
        <v>368</v>
      </c>
      <c r="B94" s="37" t="s">
        <v>370</v>
      </c>
      <c r="C94" s="38" t="s">
        <v>369</v>
      </c>
      <c r="D94" s="39" t="s">
        <v>256</v>
      </c>
      <c r="E94" s="40" t="s">
        <v>210</v>
      </c>
      <c r="F94" s="41" t="s">
        <v>331</v>
      </c>
      <c r="G94" s="34">
        <f t="shared" si="0"/>
        <v>0</v>
      </c>
      <c r="H94" s="42"/>
      <c r="I94" s="42"/>
      <c r="J94" s="34">
        <v>6</v>
      </c>
      <c r="K94" s="35"/>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row>
    <row r="95" spans="1:115" ht="45" customHeight="1">
      <c r="A95" s="36" t="s">
        <v>368</v>
      </c>
      <c r="B95" s="37" t="s">
        <v>282</v>
      </c>
      <c r="C95" s="38" t="s">
        <v>369</v>
      </c>
      <c r="D95" s="39" t="s">
        <v>256</v>
      </c>
      <c r="E95" s="40" t="s">
        <v>210</v>
      </c>
      <c r="F95" s="41" t="s">
        <v>331</v>
      </c>
      <c r="G95" s="34">
        <f t="shared" si="0"/>
        <v>0</v>
      </c>
      <c r="H95" s="42"/>
      <c r="I95" s="42"/>
      <c r="J95" s="34">
        <v>10</v>
      </c>
      <c r="K95" s="35"/>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row>
    <row r="96" spans="1:115" ht="45" customHeight="1">
      <c r="A96" s="36" t="s">
        <v>368</v>
      </c>
      <c r="B96" s="37" t="s">
        <v>357</v>
      </c>
      <c r="C96" s="38" t="s">
        <v>369</v>
      </c>
      <c r="D96" s="39" t="s">
        <v>256</v>
      </c>
      <c r="E96" s="40" t="s">
        <v>286</v>
      </c>
      <c r="F96" s="41" t="s">
        <v>331</v>
      </c>
      <c r="G96" s="34">
        <f t="shared" si="0"/>
        <v>732</v>
      </c>
      <c r="H96" s="42">
        <v>732000</v>
      </c>
      <c r="I96" s="13">
        <v>0</v>
      </c>
      <c r="J96" s="35">
        <f>780.5872+1.5</f>
        <v>782.0872</v>
      </c>
      <c r="K96" s="35">
        <f aca="true" t="shared" si="6" ref="K96:K105">J96/G96*100</f>
        <v>106.84251366120219</v>
      </c>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row>
    <row r="97" spans="1:115" ht="44.25" customHeight="1">
      <c r="A97" s="36" t="s">
        <v>368</v>
      </c>
      <c r="B97" s="37" t="s">
        <v>371</v>
      </c>
      <c r="C97" s="38" t="s">
        <v>369</v>
      </c>
      <c r="D97" s="39" t="s">
        <v>256</v>
      </c>
      <c r="E97" s="40" t="s">
        <v>286</v>
      </c>
      <c r="F97" s="41" t="s">
        <v>331</v>
      </c>
      <c r="G97" s="34">
        <f t="shared" si="0"/>
        <v>914</v>
      </c>
      <c r="H97" s="42">
        <v>914000</v>
      </c>
      <c r="I97" s="13"/>
      <c r="J97" s="35">
        <f>909.989+1.6</f>
        <v>911.589</v>
      </c>
      <c r="K97" s="35">
        <f t="shared" si="6"/>
        <v>99.73621444201314</v>
      </c>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row>
    <row r="98" spans="1:115" ht="44.25" customHeight="1">
      <c r="A98" s="36" t="s">
        <v>368</v>
      </c>
      <c r="B98" s="37" t="s">
        <v>372</v>
      </c>
      <c r="C98" s="38" t="s">
        <v>369</v>
      </c>
      <c r="D98" s="39" t="s">
        <v>256</v>
      </c>
      <c r="E98" s="40" t="s">
        <v>210</v>
      </c>
      <c r="F98" s="41" t="s">
        <v>331</v>
      </c>
      <c r="G98" s="34">
        <f t="shared" si="0"/>
        <v>38</v>
      </c>
      <c r="H98" s="42">
        <v>38000</v>
      </c>
      <c r="I98" s="13">
        <v>0</v>
      </c>
      <c r="J98" s="35">
        <f>41.29388+4</f>
        <v>45.29388</v>
      </c>
      <c r="K98" s="35">
        <f t="shared" si="6"/>
        <v>119.19442105263158</v>
      </c>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row>
    <row r="99" spans="1:115" ht="44.25" customHeight="1">
      <c r="A99" s="36" t="s">
        <v>368</v>
      </c>
      <c r="B99" s="37" t="s">
        <v>345</v>
      </c>
      <c r="C99" s="38" t="s">
        <v>369</v>
      </c>
      <c r="D99" s="39" t="s">
        <v>256</v>
      </c>
      <c r="E99" s="40" t="s">
        <v>210</v>
      </c>
      <c r="F99" s="41" t="s">
        <v>331</v>
      </c>
      <c r="G99" s="34">
        <f t="shared" si="0"/>
        <v>56</v>
      </c>
      <c r="H99" s="42">
        <v>56000</v>
      </c>
      <c r="I99" s="13">
        <v>0</v>
      </c>
      <c r="J99" s="35">
        <v>56.308</v>
      </c>
      <c r="K99" s="35">
        <f t="shared" si="6"/>
        <v>100.55000000000001</v>
      </c>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row>
    <row r="100" spans="1:115" ht="44.25" customHeight="1">
      <c r="A100" s="36" t="s">
        <v>368</v>
      </c>
      <c r="B100" s="37" t="s">
        <v>349</v>
      </c>
      <c r="C100" s="38" t="s">
        <v>369</v>
      </c>
      <c r="D100" s="39" t="s">
        <v>256</v>
      </c>
      <c r="E100" s="40" t="s">
        <v>210</v>
      </c>
      <c r="F100" s="41" t="s">
        <v>331</v>
      </c>
      <c r="G100" s="34">
        <f t="shared" si="0"/>
        <v>55</v>
      </c>
      <c r="H100" s="42">
        <v>55000</v>
      </c>
      <c r="I100" s="13">
        <v>0</v>
      </c>
      <c r="J100" s="35">
        <v>56.2</v>
      </c>
      <c r="K100" s="35">
        <f t="shared" si="6"/>
        <v>102.1818181818182</v>
      </c>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row>
    <row r="101" spans="1:115" ht="44.25" customHeight="1">
      <c r="A101" s="36" t="s">
        <v>368</v>
      </c>
      <c r="B101" s="37" t="s">
        <v>373</v>
      </c>
      <c r="C101" s="38" t="s">
        <v>369</v>
      </c>
      <c r="D101" s="39" t="s">
        <v>256</v>
      </c>
      <c r="E101" s="40" t="s">
        <v>210</v>
      </c>
      <c r="F101" s="41" t="s">
        <v>331</v>
      </c>
      <c r="G101" s="34">
        <f t="shared" si="0"/>
        <v>17.35</v>
      </c>
      <c r="H101" s="42">
        <v>17350</v>
      </c>
      <c r="I101" s="13">
        <v>0</v>
      </c>
      <c r="J101" s="35">
        <v>33.381</v>
      </c>
      <c r="K101" s="35">
        <f t="shared" si="6"/>
        <v>192.39769452449568</v>
      </c>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row>
    <row r="102" spans="1:115" ht="44.25" customHeight="1">
      <c r="A102" s="36" t="s">
        <v>368</v>
      </c>
      <c r="B102" s="37" t="s">
        <v>374</v>
      </c>
      <c r="C102" s="38" t="s">
        <v>369</v>
      </c>
      <c r="D102" s="39" t="s">
        <v>256</v>
      </c>
      <c r="E102" s="40" t="s">
        <v>210</v>
      </c>
      <c r="F102" s="41" t="s">
        <v>331</v>
      </c>
      <c r="G102" s="34">
        <f t="shared" si="0"/>
        <v>48</v>
      </c>
      <c r="H102" s="42">
        <v>48000</v>
      </c>
      <c r="I102" s="13">
        <v>0</v>
      </c>
      <c r="J102" s="35">
        <v>64.9</v>
      </c>
      <c r="K102" s="35">
        <f t="shared" si="6"/>
        <v>135.20833333333334</v>
      </c>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row>
    <row r="103" spans="1:115" ht="44.25" customHeight="1">
      <c r="A103" s="36" t="s">
        <v>368</v>
      </c>
      <c r="B103" s="37" t="s">
        <v>339</v>
      </c>
      <c r="C103" s="38" t="s">
        <v>369</v>
      </c>
      <c r="D103" s="39" t="s">
        <v>256</v>
      </c>
      <c r="E103" s="40" t="s">
        <v>210</v>
      </c>
      <c r="F103" s="41" t="s">
        <v>331</v>
      </c>
      <c r="G103" s="34">
        <f t="shared" si="0"/>
        <v>170</v>
      </c>
      <c r="H103" s="42">
        <v>170000</v>
      </c>
      <c r="I103" s="13">
        <v>0</v>
      </c>
      <c r="J103" s="35">
        <v>193.4</v>
      </c>
      <c r="K103" s="35">
        <f t="shared" si="6"/>
        <v>113.76470588235294</v>
      </c>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row>
    <row r="104" spans="1:115" ht="44.25" customHeight="1">
      <c r="A104" s="36" t="s">
        <v>368</v>
      </c>
      <c r="B104" s="37" t="s">
        <v>303</v>
      </c>
      <c r="C104" s="38" t="s">
        <v>369</v>
      </c>
      <c r="D104" s="39" t="s">
        <v>256</v>
      </c>
      <c r="E104" s="40" t="s">
        <v>210</v>
      </c>
      <c r="F104" s="41" t="s">
        <v>331</v>
      </c>
      <c r="G104" s="34">
        <f t="shared" si="0"/>
        <v>0</v>
      </c>
      <c r="H104" s="42"/>
      <c r="I104" s="13"/>
      <c r="J104" s="35">
        <v>4.09</v>
      </c>
      <c r="K104" s="35"/>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row>
    <row r="105" spans="1:115" ht="44.25" customHeight="1">
      <c r="A105" s="36" t="s">
        <v>368</v>
      </c>
      <c r="B105" s="37" t="s">
        <v>375</v>
      </c>
      <c r="C105" s="38" t="s">
        <v>369</v>
      </c>
      <c r="D105" s="39" t="s">
        <v>256</v>
      </c>
      <c r="E105" s="40" t="s">
        <v>210</v>
      </c>
      <c r="F105" s="41" t="s">
        <v>331</v>
      </c>
      <c r="G105" s="34">
        <f t="shared" si="0"/>
        <v>448</v>
      </c>
      <c r="H105" s="42">
        <v>448000</v>
      </c>
      <c r="I105" s="13">
        <v>0</v>
      </c>
      <c r="J105" s="35">
        <v>463</v>
      </c>
      <c r="K105" s="35">
        <f t="shared" si="6"/>
        <v>103.34821428571428</v>
      </c>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row>
    <row r="106" spans="1:115" ht="44.25" customHeight="1">
      <c r="A106" s="36" t="s">
        <v>368</v>
      </c>
      <c r="B106" s="37" t="s">
        <v>376</v>
      </c>
      <c r="C106" s="38" t="s">
        <v>369</v>
      </c>
      <c r="D106" s="39" t="s">
        <v>256</v>
      </c>
      <c r="E106" s="40" t="s">
        <v>210</v>
      </c>
      <c r="F106" s="41" t="s">
        <v>331</v>
      </c>
      <c r="G106" s="34">
        <f t="shared" si="0"/>
        <v>0</v>
      </c>
      <c r="H106" s="42"/>
      <c r="I106" s="13"/>
      <c r="J106" s="35">
        <v>4</v>
      </c>
      <c r="K106" s="35"/>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row>
    <row r="107" spans="1:115" ht="16.5" customHeight="1">
      <c r="A107" s="43" t="s">
        <v>377</v>
      </c>
      <c r="B107" s="37" t="s">
        <v>207</v>
      </c>
      <c r="C107" s="38" t="s">
        <v>378</v>
      </c>
      <c r="D107" s="39" t="s">
        <v>256</v>
      </c>
      <c r="E107" s="40" t="s">
        <v>210</v>
      </c>
      <c r="F107" s="41" t="s">
        <v>379</v>
      </c>
      <c r="G107" s="34">
        <f t="shared" si="0"/>
        <v>322.55</v>
      </c>
      <c r="H107" s="42">
        <f>H108+H110</f>
        <v>322550</v>
      </c>
      <c r="I107" s="42">
        <f>I108+I110</f>
        <v>0</v>
      </c>
      <c r="J107" s="34">
        <f>J108+J110</f>
        <v>373.57192999999995</v>
      </c>
      <c r="K107" s="35">
        <f>J107/G107*100</f>
        <v>115.81830103859865</v>
      </c>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row>
    <row r="108" spans="1:115" ht="28.5" customHeight="1">
      <c r="A108" s="43" t="s">
        <v>188</v>
      </c>
      <c r="B108" s="37" t="s">
        <v>207</v>
      </c>
      <c r="C108" s="38" t="s">
        <v>380</v>
      </c>
      <c r="D108" s="39" t="s">
        <v>256</v>
      </c>
      <c r="E108" s="40" t="s">
        <v>210</v>
      </c>
      <c r="F108" s="41" t="s">
        <v>379</v>
      </c>
      <c r="G108" s="34">
        <f t="shared" si="0"/>
        <v>0</v>
      </c>
      <c r="H108" s="42">
        <f>H109</f>
        <v>0</v>
      </c>
      <c r="I108" s="42">
        <f>I109</f>
        <v>0</v>
      </c>
      <c r="J108" s="34">
        <f>J109</f>
        <v>31.21632</v>
      </c>
      <c r="K108" s="35"/>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row>
    <row r="109" spans="1:115" ht="28.5" customHeight="1">
      <c r="A109" s="43" t="s">
        <v>188</v>
      </c>
      <c r="B109" s="37" t="s">
        <v>268</v>
      </c>
      <c r="C109" s="38" t="s">
        <v>380</v>
      </c>
      <c r="D109" s="39" t="s">
        <v>256</v>
      </c>
      <c r="E109" s="40" t="s">
        <v>210</v>
      </c>
      <c r="F109" s="41" t="s">
        <v>379</v>
      </c>
      <c r="G109" s="34">
        <f t="shared" si="0"/>
        <v>0</v>
      </c>
      <c r="H109" s="42">
        <v>0</v>
      </c>
      <c r="I109" s="13"/>
      <c r="J109" s="35">
        <v>31.21632</v>
      </c>
      <c r="K109" s="35"/>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row>
    <row r="110" spans="1:115" ht="28.5" customHeight="1">
      <c r="A110" s="50" t="s">
        <v>381</v>
      </c>
      <c r="B110" s="37" t="s">
        <v>207</v>
      </c>
      <c r="C110" s="38" t="s">
        <v>382</v>
      </c>
      <c r="D110" s="39" t="s">
        <v>256</v>
      </c>
      <c r="E110" s="40" t="s">
        <v>210</v>
      </c>
      <c r="F110" s="41" t="s">
        <v>379</v>
      </c>
      <c r="G110" s="34">
        <f t="shared" si="0"/>
        <v>322.55</v>
      </c>
      <c r="H110" s="42">
        <f>H111+H112</f>
        <v>322550</v>
      </c>
      <c r="I110" s="42">
        <v>0</v>
      </c>
      <c r="J110" s="34">
        <f>J111+J112</f>
        <v>342.35560999999996</v>
      </c>
      <c r="K110" s="35">
        <f aca="true" t="shared" si="7" ref="K110:K173">J110/G110*100</f>
        <v>106.1403224306309</v>
      </c>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row>
    <row r="111" spans="1:115" ht="35.25" customHeight="1">
      <c r="A111" s="50" t="s">
        <v>381</v>
      </c>
      <c r="B111" s="37" t="s">
        <v>307</v>
      </c>
      <c r="C111" s="38" t="s">
        <v>382</v>
      </c>
      <c r="D111" s="39" t="s">
        <v>256</v>
      </c>
      <c r="E111" s="40" t="s">
        <v>210</v>
      </c>
      <c r="F111" s="41" t="s">
        <v>379</v>
      </c>
      <c r="G111" s="34">
        <f t="shared" si="0"/>
        <v>305.87</v>
      </c>
      <c r="H111" s="42">
        <v>305870</v>
      </c>
      <c r="I111" s="13">
        <v>0</v>
      </c>
      <c r="J111" s="35">
        <v>320.67166</v>
      </c>
      <c r="K111" s="35">
        <f t="shared" si="7"/>
        <v>104.83919965998625</v>
      </c>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row>
    <row r="112" spans="1:115" ht="35.25" customHeight="1">
      <c r="A112" s="50" t="s">
        <v>381</v>
      </c>
      <c r="B112" s="37" t="s">
        <v>303</v>
      </c>
      <c r="C112" s="38" t="s">
        <v>382</v>
      </c>
      <c r="D112" s="39" t="s">
        <v>256</v>
      </c>
      <c r="E112" s="40" t="s">
        <v>210</v>
      </c>
      <c r="F112" s="41" t="s">
        <v>379</v>
      </c>
      <c r="G112" s="34">
        <f t="shared" si="0"/>
        <v>16.68</v>
      </c>
      <c r="H112" s="42">
        <v>16680</v>
      </c>
      <c r="I112" s="13">
        <v>0</v>
      </c>
      <c r="J112" s="35">
        <v>21.68395</v>
      </c>
      <c r="K112" s="35">
        <f t="shared" si="7"/>
        <v>129.99970023980816</v>
      </c>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row>
    <row r="113" spans="1:115" ht="17.25" customHeight="1">
      <c r="A113" s="36" t="s">
        <v>383</v>
      </c>
      <c r="B113" s="37" t="s">
        <v>258</v>
      </c>
      <c r="C113" s="38" t="s">
        <v>384</v>
      </c>
      <c r="D113" s="39" t="s">
        <v>209</v>
      </c>
      <c r="E113" s="40" t="s">
        <v>210</v>
      </c>
      <c r="F113" s="41" t="s">
        <v>207</v>
      </c>
      <c r="G113" s="34">
        <f t="shared" si="0"/>
        <v>909536.5476599999</v>
      </c>
      <c r="H113" s="42">
        <f>H114+H312+H315+H308</f>
        <v>909536547.66</v>
      </c>
      <c r="I113" s="42" t="e">
        <f>I114+I312+I315+I308</f>
        <v>#REF!</v>
      </c>
      <c r="J113" s="34">
        <f>J114+J312+J315+J308</f>
        <v>872962.4409600004</v>
      </c>
      <c r="K113" s="35">
        <f t="shared" si="7"/>
        <v>95.97881945545836</v>
      </c>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row>
    <row r="114" spans="1:115" ht="46.5" customHeight="1">
      <c r="A114" s="36" t="s">
        <v>385</v>
      </c>
      <c r="B114" s="37" t="s">
        <v>258</v>
      </c>
      <c r="C114" s="38" t="s">
        <v>386</v>
      </c>
      <c r="D114" s="39" t="s">
        <v>209</v>
      </c>
      <c r="E114" s="40" t="s">
        <v>210</v>
      </c>
      <c r="F114" s="41" t="s">
        <v>207</v>
      </c>
      <c r="G114" s="34">
        <f t="shared" si="0"/>
        <v>922240.98135</v>
      </c>
      <c r="H114" s="42">
        <f>H115+H120+H182+H274</f>
        <v>922240981.35</v>
      </c>
      <c r="I114" s="42" t="e">
        <f>I115+I120+I182+I274</f>
        <v>#REF!</v>
      </c>
      <c r="J114" s="34">
        <f>J115+J120+J182+J274</f>
        <v>888288.8556500003</v>
      </c>
      <c r="K114" s="35">
        <f t="shared" si="7"/>
        <v>96.31851908702866</v>
      </c>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row>
    <row r="115" spans="1:115" ht="31.5" customHeight="1">
      <c r="A115" s="36" t="s">
        <v>387</v>
      </c>
      <c r="B115" s="37" t="s">
        <v>258</v>
      </c>
      <c r="C115" s="38" t="s">
        <v>388</v>
      </c>
      <c r="D115" s="39" t="s">
        <v>209</v>
      </c>
      <c r="E115" s="40" t="s">
        <v>210</v>
      </c>
      <c r="F115" s="41" t="s">
        <v>389</v>
      </c>
      <c r="G115" s="34">
        <f t="shared" si="0"/>
        <v>5399</v>
      </c>
      <c r="H115" s="42">
        <f>H116+H118</f>
        <v>5399000</v>
      </c>
      <c r="I115" s="42">
        <f>I116+I118</f>
        <v>0</v>
      </c>
      <c r="J115" s="34">
        <f>J116+J118</f>
        <v>5399</v>
      </c>
      <c r="K115" s="35">
        <f t="shared" si="7"/>
        <v>100</v>
      </c>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row>
    <row r="116" spans="1:115" ht="19.5" customHeight="1">
      <c r="A116" s="36" t="s">
        <v>390</v>
      </c>
      <c r="B116" s="37" t="s">
        <v>258</v>
      </c>
      <c r="C116" s="38" t="s">
        <v>391</v>
      </c>
      <c r="D116" s="39" t="s">
        <v>209</v>
      </c>
      <c r="E116" s="40" t="s">
        <v>210</v>
      </c>
      <c r="F116" s="41" t="s">
        <v>389</v>
      </c>
      <c r="G116" s="34">
        <f aca="true" t="shared" si="8" ref="G116:G213">H116/1000</f>
        <v>5399</v>
      </c>
      <c r="H116" s="42">
        <f>H117</f>
        <v>5399000</v>
      </c>
      <c r="I116" s="42">
        <f>I117</f>
        <v>0</v>
      </c>
      <c r="J116" s="34">
        <f>J117</f>
        <v>5399</v>
      </c>
      <c r="K116" s="35">
        <f t="shared" si="7"/>
        <v>100</v>
      </c>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row>
    <row r="117" spans="1:115" ht="31.5" customHeight="1">
      <c r="A117" s="36" t="s">
        <v>392</v>
      </c>
      <c r="B117" s="37" t="s">
        <v>258</v>
      </c>
      <c r="C117" s="38" t="s">
        <v>391</v>
      </c>
      <c r="D117" s="39" t="s">
        <v>256</v>
      </c>
      <c r="E117" s="40" t="s">
        <v>393</v>
      </c>
      <c r="F117" s="41" t="s">
        <v>389</v>
      </c>
      <c r="G117" s="34">
        <f t="shared" si="8"/>
        <v>5399</v>
      </c>
      <c r="H117" s="42">
        <f>5399000</f>
        <v>5399000</v>
      </c>
      <c r="I117" s="42"/>
      <c r="J117" s="34">
        <f>5399</f>
        <v>5399</v>
      </c>
      <c r="K117" s="35">
        <f t="shared" si="7"/>
        <v>100</v>
      </c>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row>
    <row r="118" spans="1:115" ht="25.5" customHeight="1" hidden="1">
      <c r="A118" s="36" t="s">
        <v>394</v>
      </c>
      <c r="B118" s="37" t="s">
        <v>395</v>
      </c>
      <c r="C118" s="38" t="s">
        <v>391</v>
      </c>
      <c r="D118" s="39" t="s">
        <v>395</v>
      </c>
      <c r="E118" s="40" t="s">
        <v>395</v>
      </c>
      <c r="F118" s="41" t="s">
        <v>395</v>
      </c>
      <c r="G118" s="34">
        <f t="shared" si="8"/>
        <v>0</v>
      </c>
      <c r="H118" s="42">
        <f>H119</f>
        <v>0</v>
      </c>
      <c r="I118" s="13"/>
      <c r="J118" s="35"/>
      <c r="K118" s="35" t="e">
        <f t="shared" si="7"/>
        <v>#DIV/0!</v>
      </c>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row>
    <row r="119" spans="1:115" ht="25.5" customHeight="1" hidden="1">
      <c r="A119" s="36" t="s">
        <v>394</v>
      </c>
      <c r="B119" s="37" t="s">
        <v>258</v>
      </c>
      <c r="C119" s="38" t="s">
        <v>396</v>
      </c>
      <c r="D119" s="39" t="s">
        <v>256</v>
      </c>
      <c r="E119" s="40" t="s">
        <v>210</v>
      </c>
      <c r="F119" s="41" t="s">
        <v>389</v>
      </c>
      <c r="G119" s="34">
        <f t="shared" si="8"/>
        <v>0</v>
      </c>
      <c r="H119" s="42">
        <v>0</v>
      </c>
      <c r="I119" s="13"/>
      <c r="J119" s="35"/>
      <c r="K119" s="35" t="e">
        <f t="shared" si="7"/>
        <v>#DIV/0!</v>
      </c>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row>
    <row r="120" spans="1:115" ht="35.25" customHeight="1">
      <c r="A120" s="36" t="s">
        <v>397</v>
      </c>
      <c r="B120" s="37" t="s">
        <v>258</v>
      </c>
      <c r="C120" s="38" t="s">
        <v>398</v>
      </c>
      <c r="D120" s="39" t="s">
        <v>209</v>
      </c>
      <c r="E120" s="40" t="s">
        <v>210</v>
      </c>
      <c r="F120" s="41" t="s">
        <v>389</v>
      </c>
      <c r="G120" s="34">
        <f t="shared" si="8"/>
        <v>240293.92713</v>
      </c>
      <c r="H120" s="42">
        <f>H128+H123+H121+H124+H125+H126+H122+H127</f>
        <v>240293927.13</v>
      </c>
      <c r="I120" s="42" t="e">
        <f>I128+I123+I121+I124+I125+I126+I122+I127+#REF!</f>
        <v>#REF!</v>
      </c>
      <c r="J120" s="34">
        <f>J128+J123+J121+J124+J125+J126+J122+J127</f>
        <v>226376.0993800001</v>
      </c>
      <c r="K120" s="35">
        <f t="shared" si="7"/>
        <v>94.20799854734976</v>
      </c>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row>
    <row r="121" spans="1:115" ht="31.5" customHeight="1">
      <c r="A121" s="50" t="s">
        <v>399</v>
      </c>
      <c r="B121" s="37" t="s">
        <v>258</v>
      </c>
      <c r="C121" s="38" t="s">
        <v>400</v>
      </c>
      <c r="D121" s="39" t="s">
        <v>256</v>
      </c>
      <c r="E121" s="40" t="s">
        <v>401</v>
      </c>
      <c r="F121" s="41" t="s">
        <v>389</v>
      </c>
      <c r="G121" s="34">
        <f t="shared" si="8"/>
        <v>9365.71573</v>
      </c>
      <c r="H121" s="42">
        <v>9365715.73</v>
      </c>
      <c r="I121" s="42"/>
      <c r="J121" s="35">
        <v>8990.568</v>
      </c>
      <c r="K121" s="35">
        <f t="shared" si="7"/>
        <v>95.99445743587607</v>
      </c>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row>
    <row r="122" spans="1:115" ht="30.75" customHeight="1">
      <c r="A122" s="50" t="s">
        <v>402</v>
      </c>
      <c r="B122" s="37" t="s">
        <v>258</v>
      </c>
      <c r="C122" s="38" t="s">
        <v>403</v>
      </c>
      <c r="D122" s="39" t="s">
        <v>256</v>
      </c>
      <c r="E122" s="40" t="s">
        <v>210</v>
      </c>
      <c r="F122" s="41" t="s">
        <v>389</v>
      </c>
      <c r="G122" s="34">
        <f t="shared" si="8"/>
        <v>1200</v>
      </c>
      <c r="H122" s="42">
        <v>1200000</v>
      </c>
      <c r="I122" s="42"/>
      <c r="J122" s="35">
        <v>1200</v>
      </c>
      <c r="K122" s="35">
        <f t="shared" si="7"/>
        <v>100</v>
      </c>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row>
    <row r="123" spans="1:115" ht="77.25" customHeight="1">
      <c r="A123" s="51" t="s">
        <v>404</v>
      </c>
      <c r="B123" s="37" t="s">
        <v>258</v>
      </c>
      <c r="C123" s="38" t="s">
        <v>405</v>
      </c>
      <c r="D123" s="39" t="s">
        <v>256</v>
      </c>
      <c r="E123" s="40" t="s">
        <v>401</v>
      </c>
      <c r="F123" s="41" t="s">
        <v>389</v>
      </c>
      <c r="G123" s="34">
        <f t="shared" si="8"/>
        <v>1164.6</v>
      </c>
      <c r="H123" s="42">
        <v>1164600</v>
      </c>
      <c r="I123" s="13"/>
      <c r="J123" s="35">
        <v>984.087</v>
      </c>
      <c r="K123" s="35">
        <f t="shared" si="7"/>
        <v>84.50000000000001</v>
      </c>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row>
    <row r="124" spans="1:115" ht="92.25" customHeight="1">
      <c r="A124" s="51" t="s">
        <v>406</v>
      </c>
      <c r="B124" s="37" t="s">
        <v>258</v>
      </c>
      <c r="C124" s="38" t="s">
        <v>407</v>
      </c>
      <c r="D124" s="39" t="s">
        <v>256</v>
      </c>
      <c r="E124" s="40" t="s">
        <v>210</v>
      </c>
      <c r="F124" s="41" t="s">
        <v>389</v>
      </c>
      <c r="G124" s="34">
        <f t="shared" si="8"/>
        <v>4232.679</v>
      </c>
      <c r="H124" s="42">
        <v>4232679</v>
      </c>
      <c r="I124" s="13"/>
      <c r="J124" s="35">
        <v>3896.649</v>
      </c>
      <c r="K124" s="35">
        <f t="shared" si="7"/>
        <v>92.06105636642891</v>
      </c>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row>
    <row r="125" spans="1:115" ht="34.5" customHeight="1">
      <c r="A125" s="51" t="s">
        <v>408</v>
      </c>
      <c r="B125" s="37" t="s">
        <v>258</v>
      </c>
      <c r="C125" s="38" t="s">
        <v>409</v>
      </c>
      <c r="D125" s="39" t="s">
        <v>256</v>
      </c>
      <c r="E125" s="40" t="s">
        <v>410</v>
      </c>
      <c r="F125" s="41" t="s">
        <v>389</v>
      </c>
      <c r="G125" s="34">
        <f t="shared" si="8"/>
        <v>12710.744</v>
      </c>
      <c r="H125" s="42">
        <v>12710744</v>
      </c>
      <c r="I125" s="13">
        <v>0</v>
      </c>
      <c r="J125" s="35">
        <v>12710.744</v>
      </c>
      <c r="K125" s="35">
        <f t="shared" si="7"/>
        <v>100</v>
      </c>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row>
    <row r="126" spans="1:115" ht="43.5" customHeight="1">
      <c r="A126" s="51" t="s">
        <v>411</v>
      </c>
      <c r="B126" s="37" t="s">
        <v>258</v>
      </c>
      <c r="C126" s="38" t="s">
        <v>412</v>
      </c>
      <c r="D126" s="39" t="s">
        <v>256</v>
      </c>
      <c r="E126" s="40" t="s">
        <v>410</v>
      </c>
      <c r="F126" s="41" t="s">
        <v>389</v>
      </c>
      <c r="G126" s="34">
        <f t="shared" si="8"/>
        <v>6101.1365</v>
      </c>
      <c r="H126" s="42">
        <v>6101136.5</v>
      </c>
      <c r="I126" s="13">
        <v>0</v>
      </c>
      <c r="J126" s="35">
        <v>6101.1365</v>
      </c>
      <c r="K126" s="35">
        <f t="shared" si="7"/>
        <v>100</v>
      </c>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row>
    <row r="127" spans="1:115" ht="48" customHeight="1">
      <c r="A127" s="51" t="s">
        <v>413</v>
      </c>
      <c r="B127" s="37" t="s">
        <v>258</v>
      </c>
      <c r="C127" s="52" t="s">
        <v>414</v>
      </c>
      <c r="D127" s="39" t="s">
        <v>256</v>
      </c>
      <c r="E127" s="40" t="s">
        <v>210</v>
      </c>
      <c r="F127" s="41" t="s">
        <v>389</v>
      </c>
      <c r="G127" s="34">
        <f t="shared" si="8"/>
        <v>6028.7</v>
      </c>
      <c r="H127" s="42">
        <f>1242700+4786000</f>
        <v>6028700</v>
      </c>
      <c r="I127" s="13">
        <v>0</v>
      </c>
      <c r="J127" s="35">
        <f>606.21366+567.92189</f>
        <v>1174.13555</v>
      </c>
      <c r="K127" s="35">
        <f t="shared" si="7"/>
        <v>19.475766749050376</v>
      </c>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row>
    <row r="128" spans="1:115" ht="12.75">
      <c r="A128" s="36" t="s">
        <v>415</v>
      </c>
      <c r="B128" s="37" t="s">
        <v>258</v>
      </c>
      <c r="C128" s="38" t="s">
        <v>416</v>
      </c>
      <c r="D128" s="39" t="s">
        <v>209</v>
      </c>
      <c r="E128" s="40" t="s">
        <v>210</v>
      </c>
      <c r="F128" s="41" t="s">
        <v>389</v>
      </c>
      <c r="G128" s="34">
        <f t="shared" si="8"/>
        <v>199490.3519</v>
      </c>
      <c r="H128" s="42">
        <f>H129</f>
        <v>199490351.9</v>
      </c>
      <c r="I128" s="53">
        <f>I129</f>
        <v>0</v>
      </c>
      <c r="J128" s="34">
        <f>J129</f>
        <v>191318.77933000008</v>
      </c>
      <c r="K128" s="35">
        <f t="shared" si="7"/>
        <v>95.90377554995935</v>
      </c>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row>
    <row r="129" spans="1:115" ht="19.5" customHeight="1">
      <c r="A129" s="36" t="s">
        <v>417</v>
      </c>
      <c r="B129" s="37" t="s">
        <v>258</v>
      </c>
      <c r="C129" s="38" t="s">
        <v>416</v>
      </c>
      <c r="D129" s="39" t="s">
        <v>256</v>
      </c>
      <c r="E129" s="40" t="s">
        <v>210</v>
      </c>
      <c r="F129" s="41" t="s">
        <v>389</v>
      </c>
      <c r="G129" s="34">
        <f t="shared" si="8"/>
        <v>199490.3519</v>
      </c>
      <c r="H129" s="42">
        <f>H130+H131+H132+H138+H139+H141+H142+H143+H144+H145+H146+H147+H149+H150+H151+H152+H153+H154+H155+H157+H156+H158+H159+H160+H161+H162+H163+H165+H164+H166+H167+H168+H170+H171+H172+H173+H174+H175+H176+H177+H178+H179+H180+H181+H140+H148+H169</f>
        <v>199490351.9</v>
      </c>
      <c r="I129" s="42">
        <f>I130+I131+I132+I138+I139+I141+I142+I143+I144+I145+I146+I147+I149+I150+I151+I152+I153+I154+I155+I157+I156+I158+I159+I160+I161+I162+I163+I165+I164+I166+I167+I168+I170+I171+I172+I173+I174+I175+I176+I177+I178+I179+I180+I181+I140+I148+I169</f>
        <v>0</v>
      </c>
      <c r="J129" s="34">
        <f>J130+J131+J132+J138+J139+J141+J142+J143+J144+J145+J146+J147+J149+J150+J151+J152+J153+J154+J155+J157+J156+J158+J159+J160+J161+J162+J163+J165+J164+J166+J167+J168+J170+J171+J172+J173+J174+J175+J176+J177+J178+J179+J180+J181+J140+J148+J169</f>
        <v>191318.77933000008</v>
      </c>
      <c r="K129" s="35">
        <f t="shared" si="7"/>
        <v>95.90377554995935</v>
      </c>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row>
    <row r="130" spans="1:115" ht="76.5" customHeight="1">
      <c r="A130" s="36" t="s">
        <v>418</v>
      </c>
      <c r="B130" s="37" t="s">
        <v>258</v>
      </c>
      <c r="C130" s="38" t="s">
        <v>416</v>
      </c>
      <c r="D130" s="39" t="s">
        <v>256</v>
      </c>
      <c r="E130" s="40" t="s">
        <v>419</v>
      </c>
      <c r="F130" s="41" t="s">
        <v>389</v>
      </c>
      <c r="G130" s="34">
        <f t="shared" si="8"/>
        <v>1474.2</v>
      </c>
      <c r="H130" s="42">
        <v>1474200</v>
      </c>
      <c r="I130" s="42">
        <v>0</v>
      </c>
      <c r="J130" s="35">
        <v>1472.15343</v>
      </c>
      <c r="K130" s="35">
        <f t="shared" si="7"/>
        <v>99.86117419617419</v>
      </c>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row>
    <row r="131" spans="1:115" ht="90" customHeight="1">
      <c r="A131" s="36" t="s">
        <v>420</v>
      </c>
      <c r="B131" s="37" t="s">
        <v>258</v>
      </c>
      <c r="C131" s="38" t="s">
        <v>416</v>
      </c>
      <c r="D131" s="39" t="s">
        <v>256</v>
      </c>
      <c r="E131" s="40" t="s">
        <v>421</v>
      </c>
      <c r="F131" s="41" t="s">
        <v>389</v>
      </c>
      <c r="G131" s="34">
        <f t="shared" si="8"/>
        <v>400</v>
      </c>
      <c r="H131" s="42">
        <v>400000</v>
      </c>
      <c r="I131" s="42">
        <v>0</v>
      </c>
      <c r="J131" s="35">
        <v>399.7</v>
      </c>
      <c r="K131" s="35">
        <f t="shared" si="7"/>
        <v>99.925</v>
      </c>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row>
    <row r="132" spans="1:115" ht="75.75" customHeight="1">
      <c r="A132" s="36" t="s">
        <v>422</v>
      </c>
      <c r="B132" s="37" t="s">
        <v>258</v>
      </c>
      <c r="C132" s="38" t="s">
        <v>416</v>
      </c>
      <c r="D132" s="39" t="s">
        <v>256</v>
      </c>
      <c r="E132" s="40" t="s">
        <v>423</v>
      </c>
      <c r="F132" s="41" t="s">
        <v>389</v>
      </c>
      <c r="G132" s="34">
        <f t="shared" si="8"/>
        <v>1938</v>
      </c>
      <c r="H132" s="13">
        <f>SUM(H133:H137)</f>
        <v>1938000</v>
      </c>
      <c r="I132" s="13">
        <f>SUM(I133:I137)</f>
        <v>0</v>
      </c>
      <c r="J132" s="35">
        <f>SUM(J133:J137)</f>
        <v>1938</v>
      </c>
      <c r="K132" s="35">
        <f t="shared" si="7"/>
        <v>100</v>
      </c>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row>
    <row r="133" spans="1:115" ht="30" customHeight="1">
      <c r="A133" s="54" t="s">
        <v>424</v>
      </c>
      <c r="B133" s="37" t="s">
        <v>258</v>
      </c>
      <c r="C133" s="38" t="s">
        <v>416</v>
      </c>
      <c r="D133" s="39" t="s">
        <v>256</v>
      </c>
      <c r="E133" s="40" t="s">
        <v>425</v>
      </c>
      <c r="F133" s="41" t="s">
        <v>389</v>
      </c>
      <c r="G133" s="34">
        <f t="shared" si="8"/>
        <v>265</v>
      </c>
      <c r="H133" s="42">
        <v>265000</v>
      </c>
      <c r="I133" s="13">
        <v>0</v>
      </c>
      <c r="J133" s="35">
        <v>265</v>
      </c>
      <c r="K133" s="35">
        <f t="shared" si="7"/>
        <v>100</v>
      </c>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row>
    <row r="134" spans="1:115" ht="47.25" customHeight="1">
      <c r="A134" s="54" t="s">
        <v>426</v>
      </c>
      <c r="B134" s="37" t="s">
        <v>258</v>
      </c>
      <c r="C134" s="38" t="s">
        <v>416</v>
      </c>
      <c r="D134" s="39" t="s">
        <v>256</v>
      </c>
      <c r="E134" s="40" t="s">
        <v>427</v>
      </c>
      <c r="F134" s="41" t="s">
        <v>389</v>
      </c>
      <c r="G134" s="34">
        <f t="shared" si="8"/>
        <v>672</v>
      </c>
      <c r="H134" s="42">
        <v>672000</v>
      </c>
      <c r="I134" s="13">
        <v>0</v>
      </c>
      <c r="J134" s="35">
        <v>672</v>
      </c>
      <c r="K134" s="35">
        <f t="shared" si="7"/>
        <v>100</v>
      </c>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row>
    <row r="135" spans="1:115" ht="60.75" customHeight="1">
      <c r="A135" s="54" t="s">
        <v>428</v>
      </c>
      <c r="B135" s="37" t="s">
        <v>258</v>
      </c>
      <c r="C135" s="38" t="s">
        <v>416</v>
      </c>
      <c r="D135" s="39" t="s">
        <v>256</v>
      </c>
      <c r="E135" s="40" t="s">
        <v>429</v>
      </c>
      <c r="F135" s="41" t="s">
        <v>389</v>
      </c>
      <c r="G135" s="34">
        <f t="shared" si="8"/>
        <v>376</v>
      </c>
      <c r="H135" s="42">
        <v>376000</v>
      </c>
      <c r="I135" s="13">
        <v>0</v>
      </c>
      <c r="J135" s="35">
        <v>376</v>
      </c>
      <c r="K135" s="35">
        <f t="shared" si="7"/>
        <v>100</v>
      </c>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row>
    <row r="136" spans="1:115" ht="30" customHeight="1">
      <c r="A136" s="55" t="s">
        <v>430</v>
      </c>
      <c r="B136" s="37" t="s">
        <v>258</v>
      </c>
      <c r="C136" s="38" t="s">
        <v>416</v>
      </c>
      <c r="D136" s="39" t="s">
        <v>256</v>
      </c>
      <c r="E136" s="40" t="s">
        <v>431</v>
      </c>
      <c r="F136" s="41" t="s">
        <v>389</v>
      </c>
      <c r="G136" s="34">
        <f t="shared" si="8"/>
        <v>165</v>
      </c>
      <c r="H136" s="42">
        <v>165000</v>
      </c>
      <c r="I136" s="13">
        <v>0</v>
      </c>
      <c r="J136" s="35">
        <v>165</v>
      </c>
      <c r="K136" s="35">
        <f t="shared" si="7"/>
        <v>100</v>
      </c>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row>
    <row r="137" spans="1:115" ht="18.75" customHeight="1">
      <c r="A137" s="54" t="s">
        <v>432</v>
      </c>
      <c r="B137" s="37" t="s">
        <v>258</v>
      </c>
      <c r="C137" s="38" t="s">
        <v>416</v>
      </c>
      <c r="D137" s="39" t="s">
        <v>256</v>
      </c>
      <c r="E137" s="40" t="s">
        <v>433</v>
      </c>
      <c r="F137" s="41" t="s">
        <v>389</v>
      </c>
      <c r="G137" s="34">
        <f t="shared" si="8"/>
        <v>460</v>
      </c>
      <c r="H137" s="42">
        <v>460000</v>
      </c>
      <c r="I137" s="13">
        <v>0</v>
      </c>
      <c r="J137" s="35">
        <v>460</v>
      </c>
      <c r="K137" s="35">
        <f t="shared" si="7"/>
        <v>100</v>
      </c>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row>
    <row r="138" spans="1:115" ht="33" customHeight="1">
      <c r="A138" s="54" t="s">
        <v>434</v>
      </c>
      <c r="B138" s="37" t="s">
        <v>258</v>
      </c>
      <c r="C138" s="38" t="s">
        <v>416</v>
      </c>
      <c r="D138" s="39" t="s">
        <v>256</v>
      </c>
      <c r="E138" s="40" t="s">
        <v>435</v>
      </c>
      <c r="F138" s="41" t="s">
        <v>389</v>
      </c>
      <c r="G138" s="34">
        <f t="shared" si="8"/>
        <v>1513.471</v>
      </c>
      <c r="H138" s="42">
        <v>1513471</v>
      </c>
      <c r="I138" s="13">
        <v>0</v>
      </c>
      <c r="J138" s="35">
        <v>1513.471</v>
      </c>
      <c r="K138" s="35">
        <f t="shared" si="7"/>
        <v>100</v>
      </c>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row>
    <row r="139" spans="1:115" ht="59.25" customHeight="1">
      <c r="A139" s="54" t="s">
        <v>189</v>
      </c>
      <c r="B139" s="37" t="s">
        <v>258</v>
      </c>
      <c r="C139" s="52" t="s">
        <v>416</v>
      </c>
      <c r="D139" s="39" t="s">
        <v>256</v>
      </c>
      <c r="E139" s="40" t="s">
        <v>436</v>
      </c>
      <c r="F139" s="41" t="s">
        <v>389</v>
      </c>
      <c r="G139" s="34">
        <f t="shared" si="8"/>
        <v>1000</v>
      </c>
      <c r="H139" s="42">
        <v>1000000</v>
      </c>
      <c r="I139" s="13">
        <v>0</v>
      </c>
      <c r="J139" s="35">
        <v>1000</v>
      </c>
      <c r="K139" s="35">
        <f t="shared" si="7"/>
        <v>100</v>
      </c>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row>
    <row r="140" spans="1:115" ht="59.25" customHeight="1">
      <c r="A140" s="54" t="s">
        <v>190</v>
      </c>
      <c r="B140" s="37" t="s">
        <v>258</v>
      </c>
      <c r="C140" s="52" t="s">
        <v>416</v>
      </c>
      <c r="D140" s="39" t="s">
        <v>256</v>
      </c>
      <c r="E140" s="40" t="s">
        <v>437</v>
      </c>
      <c r="F140" s="41" t="s">
        <v>389</v>
      </c>
      <c r="G140" s="34">
        <f t="shared" si="8"/>
        <v>2000</v>
      </c>
      <c r="H140" s="42">
        <v>2000000</v>
      </c>
      <c r="I140" s="13"/>
      <c r="J140" s="35">
        <v>2000</v>
      </c>
      <c r="K140" s="35">
        <f t="shared" si="7"/>
        <v>100</v>
      </c>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row>
    <row r="141" spans="1:115" ht="45" customHeight="1">
      <c r="A141" s="54" t="s">
        <v>438</v>
      </c>
      <c r="B141" s="37" t="s">
        <v>258</v>
      </c>
      <c r="C141" s="38" t="s">
        <v>416</v>
      </c>
      <c r="D141" s="39" t="s">
        <v>256</v>
      </c>
      <c r="E141" s="40" t="s">
        <v>439</v>
      </c>
      <c r="F141" s="41" t="s">
        <v>389</v>
      </c>
      <c r="G141" s="34">
        <f t="shared" si="8"/>
        <v>832.9</v>
      </c>
      <c r="H141" s="42">
        <v>832900</v>
      </c>
      <c r="I141" s="13">
        <v>0</v>
      </c>
      <c r="J141" s="35">
        <v>832.9</v>
      </c>
      <c r="K141" s="35">
        <f t="shared" si="7"/>
        <v>100</v>
      </c>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row>
    <row r="142" spans="1:115" ht="75.75" customHeight="1">
      <c r="A142" s="54" t="s">
        <v>440</v>
      </c>
      <c r="B142" s="37" t="s">
        <v>258</v>
      </c>
      <c r="C142" s="38" t="s">
        <v>416</v>
      </c>
      <c r="D142" s="39" t="s">
        <v>256</v>
      </c>
      <c r="E142" s="40" t="s">
        <v>441</v>
      </c>
      <c r="F142" s="41" t="s">
        <v>389</v>
      </c>
      <c r="G142" s="34">
        <f t="shared" si="8"/>
        <v>1913.3</v>
      </c>
      <c r="H142" s="42">
        <v>1913300</v>
      </c>
      <c r="I142" s="13">
        <v>0</v>
      </c>
      <c r="J142" s="35">
        <v>1770.469</v>
      </c>
      <c r="K142" s="35">
        <f t="shared" si="7"/>
        <v>92.53483510165682</v>
      </c>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row>
    <row r="143" spans="1:115" ht="64.5" customHeight="1">
      <c r="A143" s="54" t="s">
        <v>442</v>
      </c>
      <c r="B143" s="37" t="s">
        <v>258</v>
      </c>
      <c r="C143" s="38" t="s">
        <v>416</v>
      </c>
      <c r="D143" s="39" t="s">
        <v>256</v>
      </c>
      <c r="E143" s="40" t="s">
        <v>443</v>
      </c>
      <c r="F143" s="41" t="s">
        <v>389</v>
      </c>
      <c r="G143" s="34">
        <f t="shared" si="8"/>
        <v>8370.7</v>
      </c>
      <c r="H143" s="42">
        <v>8370700</v>
      </c>
      <c r="I143" s="13">
        <v>0</v>
      </c>
      <c r="J143" s="35">
        <v>7933.783</v>
      </c>
      <c r="K143" s="35">
        <f t="shared" si="7"/>
        <v>94.78040068333591</v>
      </c>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row>
    <row r="144" spans="1:115" ht="25.5">
      <c r="A144" s="36" t="s">
        <v>444</v>
      </c>
      <c r="B144" s="37" t="s">
        <v>258</v>
      </c>
      <c r="C144" s="38" t="s">
        <v>416</v>
      </c>
      <c r="D144" s="39" t="s">
        <v>256</v>
      </c>
      <c r="E144" s="40" t="s">
        <v>445</v>
      </c>
      <c r="F144" s="41" t="s">
        <v>389</v>
      </c>
      <c r="G144" s="34">
        <f t="shared" si="8"/>
        <v>1049.321</v>
      </c>
      <c r="H144" s="42">
        <v>1049321</v>
      </c>
      <c r="I144" s="13"/>
      <c r="J144" s="35">
        <v>1049.3</v>
      </c>
      <c r="K144" s="35">
        <f t="shared" si="7"/>
        <v>99.99799870582977</v>
      </c>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row>
    <row r="145" spans="1:115" ht="38.25">
      <c r="A145" s="36" t="s">
        <v>446</v>
      </c>
      <c r="B145" s="37" t="s">
        <v>258</v>
      </c>
      <c r="C145" s="38" t="s">
        <v>416</v>
      </c>
      <c r="D145" s="39" t="s">
        <v>256</v>
      </c>
      <c r="E145" s="40" t="s">
        <v>447</v>
      </c>
      <c r="F145" s="41" t="s">
        <v>389</v>
      </c>
      <c r="G145" s="34">
        <f t="shared" si="8"/>
        <v>900</v>
      </c>
      <c r="H145" s="42">
        <v>900000</v>
      </c>
      <c r="I145" s="13"/>
      <c r="J145" s="35">
        <v>900</v>
      </c>
      <c r="K145" s="35">
        <f t="shared" si="7"/>
        <v>100</v>
      </c>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row>
    <row r="146" spans="1:115" ht="47.25" customHeight="1">
      <c r="A146" s="36" t="s">
        <v>448</v>
      </c>
      <c r="B146" s="37" t="s">
        <v>258</v>
      </c>
      <c r="C146" s="38" t="s">
        <v>416</v>
      </c>
      <c r="D146" s="39" t="s">
        <v>256</v>
      </c>
      <c r="E146" s="40" t="s">
        <v>449</v>
      </c>
      <c r="F146" s="41" t="s">
        <v>389</v>
      </c>
      <c r="G146" s="34">
        <f t="shared" si="8"/>
        <v>910</v>
      </c>
      <c r="H146" s="42">
        <v>910000</v>
      </c>
      <c r="I146" s="13"/>
      <c r="J146" s="35">
        <v>910</v>
      </c>
      <c r="K146" s="35">
        <f t="shared" si="7"/>
        <v>100</v>
      </c>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row>
    <row r="147" spans="1:115" ht="63.75" customHeight="1">
      <c r="A147" s="36" t="s">
        <v>450</v>
      </c>
      <c r="B147" s="37" t="s">
        <v>258</v>
      </c>
      <c r="C147" s="38" t="s">
        <v>416</v>
      </c>
      <c r="D147" s="39" t="s">
        <v>256</v>
      </c>
      <c r="E147" s="40" t="s">
        <v>451</v>
      </c>
      <c r="F147" s="41" t="s">
        <v>389</v>
      </c>
      <c r="G147" s="34">
        <f t="shared" si="8"/>
        <v>51.2</v>
      </c>
      <c r="H147" s="42">
        <v>51200</v>
      </c>
      <c r="I147" s="13"/>
      <c r="J147" s="35">
        <v>51.2</v>
      </c>
      <c r="K147" s="35">
        <f t="shared" si="7"/>
        <v>100</v>
      </c>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row>
    <row r="148" spans="1:115" ht="120.75" customHeight="1">
      <c r="A148" s="36" t="s">
        <v>452</v>
      </c>
      <c r="B148" s="37" t="s">
        <v>258</v>
      </c>
      <c r="C148" s="38" t="s">
        <v>416</v>
      </c>
      <c r="D148" s="39" t="s">
        <v>256</v>
      </c>
      <c r="E148" s="40" t="s">
        <v>453</v>
      </c>
      <c r="F148" s="41" t="s">
        <v>389</v>
      </c>
      <c r="G148" s="34">
        <f t="shared" si="8"/>
        <v>4000</v>
      </c>
      <c r="H148" s="42">
        <v>4000000</v>
      </c>
      <c r="I148" s="13"/>
      <c r="J148" s="35">
        <v>2980</v>
      </c>
      <c r="K148" s="35">
        <f t="shared" si="7"/>
        <v>74.5</v>
      </c>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row>
    <row r="149" spans="1:115" ht="33" customHeight="1">
      <c r="A149" s="56" t="s">
        <v>454</v>
      </c>
      <c r="B149" s="37" t="s">
        <v>258</v>
      </c>
      <c r="C149" s="38" t="s">
        <v>416</v>
      </c>
      <c r="D149" s="39" t="s">
        <v>256</v>
      </c>
      <c r="E149" s="40" t="s">
        <v>455</v>
      </c>
      <c r="F149" s="41" t="s">
        <v>389</v>
      </c>
      <c r="G149" s="34">
        <f t="shared" si="8"/>
        <v>9000</v>
      </c>
      <c r="H149" s="42">
        <v>9000000</v>
      </c>
      <c r="I149" s="13"/>
      <c r="J149" s="35">
        <v>8955</v>
      </c>
      <c r="K149" s="35">
        <f t="shared" si="7"/>
        <v>99.5</v>
      </c>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row>
    <row r="150" spans="1:115" ht="25.5">
      <c r="A150" s="56" t="s">
        <v>456</v>
      </c>
      <c r="B150" s="37" t="s">
        <v>258</v>
      </c>
      <c r="C150" s="38" t="s">
        <v>416</v>
      </c>
      <c r="D150" s="39" t="s">
        <v>256</v>
      </c>
      <c r="E150" s="40" t="s">
        <v>457</v>
      </c>
      <c r="F150" s="41" t="s">
        <v>389</v>
      </c>
      <c r="G150" s="34">
        <f t="shared" si="8"/>
        <v>2922.5</v>
      </c>
      <c r="H150" s="42">
        <v>2922500</v>
      </c>
      <c r="I150" s="13"/>
      <c r="J150" s="35">
        <v>2908.216</v>
      </c>
      <c r="K150" s="35">
        <f t="shared" si="7"/>
        <v>99.51124037639008</v>
      </c>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row>
    <row r="151" spans="1:115" ht="12.75">
      <c r="A151" s="56" t="s">
        <v>458</v>
      </c>
      <c r="B151" s="37" t="s">
        <v>258</v>
      </c>
      <c r="C151" s="38" t="s">
        <v>416</v>
      </c>
      <c r="D151" s="39" t="s">
        <v>256</v>
      </c>
      <c r="E151" s="40" t="s">
        <v>459</v>
      </c>
      <c r="F151" s="41" t="s">
        <v>389</v>
      </c>
      <c r="G151" s="34">
        <f t="shared" si="8"/>
        <v>98.4</v>
      </c>
      <c r="H151" s="42">
        <v>98400</v>
      </c>
      <c r="I151" s="13">
        <v>0</v>
      </c>
      <c r="J151" s="35">
        <v>98.4</v>
      </c>
      <c r="K151" s="35">
        <f t="shared" si="7"/>
        <v>100</v>
      </c>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row>
    <row r="152" spans="1:115" ht="31.5" customHeight="1">
      <c r="A152" s="56" t="s">
        <v>460</v>
      </c>
      <c r="B152" s="37" t="s">
        <v>258</v>
      </c>
      <c r="C152" s="38" t="s">
        <v>416</v>
      </c>
      <c r="D152" s="39" t="s">
        <v>256</v>
      </c>
      <c r="E152" s="40" t="s">
        <v>461</v>
      </c>
      <c r="F152" s="41" t="s">
        <v>389</v>
      </c>
      <c r="G152" s="34">
        <f t="shared" si="8"/>
        <v>40</v>
      </c>
      <c r="H152" s="42">
        <v>40000</v>
      </c>
      <c r="I152" s="13">
        <v>0</v>
      </c>
      <c r="J152" s="35">
        <v>40</v>
      </c>
      <c r="K152" s="35">
        <f t="shared" si="7"/>
        <v>100</v>
      </c>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row>
    <row r="153" spans="1:115" ht="51">
      <c r="A153" s="56" t="s">
        <v>462</v>
      </c>
      <c r="B153" s="37" t="s">
        <v>258</v>
      </c>
      <c r="C153" s="38" t="s">
        <v>416</v>
      </c>
      <c r="D153" s="39" t="s">
        <v>256</v>
      </c>
      <c r="E153" s="40" t="s">
        <v>463</v>
      </c>
      <c r="F153" s="41" t="s">
        <v>389</v>
      </c>
      <c r="G153" s="34">
        <f t="shared" si="8"/>
        <v>103.75</v>
      </c>
      <c r="H153" s="42">
        <v>103750</v>
      </c>
      <c r="I153" s="13">
        <v>0</v>
      </c>
      <c r="J153" s="35">
        <v>103.75</v>
      </c>
      <c r="K153" s="35">
        <f t="shared" si="7"/>
        <v>100</v>
      </c>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row>
    <row r="154" spans="1:115" ht="38.25">
      <c r="A154" s="36" t="s">
        <v>464</v>
      </c>
      <c r="B154" s="37" t="s">
        <v>258</v>
      </c>
      <c r="C154" s="38" t="s">
        <v>416</v>
      </c>
      <c r="D154" s="39" t="s">
        <v>256</v>
      </c>
      <c r="E154" s="40" t="s">
        <v>465</v>
      </c>
      <c r="F154" s="41" t="s">
        <v>389</v>
      </c>
      <c r="G154" s="34">
        <f t="shared" si="8"/>
        <v>52</v>
      </c>
      <c r="H154" s="42">
        <v>52000</v>
      </c>
      <c r="I154" s="13"/>
      <c r="J154" s="35">
        <v>52</v>
      </c>
      <c r="K154" s="35">
        <f t="shared" si="7"/>
        <v>100</v>
      </c>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row>
    <row r="155" spans="1:115" ht="38.25">
      <c r="A155" s="36" t="s">
        <v>466</v>
      </c>
      <c r="B155" s="37" t="s">
        <v>258</v>
      </c>
      <c r="C155" s="38" t="s">
        <v>416</v>
      </c>
      <c r="D155" s="39" t="s">
        <v>256</v>
      </c>
      <c r="E155" s="40" t="s">
        <v>467</v>
      </c>
      <c r="F155" s="41" t="s">
        <v>389</v>
      </c>
      <c r="G155" s="34">
        <f t="shared" si="8"/>
        <v>31702</v>
      </c>
      <c r="H155" s="42">
        <v>31702000</v>
      </c>
      <c r="I155" s="13"/>
      <c r="J155" s="35">
        <v>31702</v>
      </c>
      <c r="K155" s="35">
        <f t="shared" si="7"/>
        <v>100</v>
      </c>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row>
    <row r="156" spans="1:115" ht="63.75">
      <c r="A156" s="36" t="s">
        <v>468</v>
      </c>
      <c r="B156" s="37" t="s">
        <v>258</v>
      </c>
      <c r="C156" s="38" t="s">
        <v>416</v>
      </c>
      <c r="D156" s="39" t="s">
        <v>256</v>
      </c>
      <c r="E156" s="40" t="s">
        <v>469</v>
      </c>
      <c r="F156" s="41" t="s">
        <v>389</v>
      </c>
      <c r="G156" s="34">
        <f t="shared" si="8"/>
        <v>13342</v>
      </c>
      <c r="H156" s="42">
        <v>13342000</v>
      </c>
      <c r="I156" s="13"/>
      <c r="J156" s="35">
        <v>13342</v>
      </c>
      <c r="K156" s="35">
        <f t="shared" si="7"/>
        <v>100</v>
      </c>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row>
    <row r="157" spans="1:115" ht="90.75" customHeight="1">
      <c r="A157" s="36" t="s">
        <v>470</v>
      </c>
      <c r="B157" s="37" t="s">
        <v>258</v>
      </c>
      <c r="C157" s="38" t="s">
        <v>416</v>
      </c>
      <c r="D157" s="39" t="s">
        <v>256</v>
      </c>
      <c r="E157" s="40" t="s">
        <v>471</v>
      </c>
      <c r="F157" s="41" t="s">
        <v>389</v>
      </c>
      <c r="G157" s="34">
        <f t="shared" si="8"/>
        <v>4766.3</v>
      </c>
      <c r="H157" s="42">
        <v>4766300</v>
      </c>
      <c r="I157" s="13"/>
      <c r="J157" s="35">
        <v>4766.3</v>
      </c>
      <c r="K157" s="35">
        <f t="shared" si="7"/>
        <v>100</v>
      </c>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row>
    <row r="158" spans="1:115" ht="67.5" customHeight="1">
      <c r="A158" s="57" t="s">
        <v>472</v>
      </c>
      <c r="B158" s="37" t="s">
        <v>258</v>
      </c>
      <c r="C158" s="38" t="s">
        <v>416</v>
      </c>
      <c r="D158" s="39" t="s">
        <v>256</v>
      </c>
      <c r="E158" s="40" t="s">
        <v>473</v>
      </c>
      <c r="F158" s="41" t="s">
        <v>389</v>
      </c>
      <c r="G158" s="34">
        <f t="shared" si="8"/>
        <v>1398.7</v>
      </c>
      <c r="H158" s="42">
        <v>1398700</v>
      </c>
      <c r="I158" s="13"/>
      <c r="J158" s="35">
        <v>1398.7</v>
      </c>
      <c r="K158" s="35">
        <f t="shared" si="7"/>
        <v>100</v>
      </c>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row>
    <row r="159" spans="1:115" ht="61.5" customHeight="1">
      <c r="A159" s="57" t="s">
        <v>474</v>
      </c>
      <c r="B159" s="37" t="s">
        <v>258</v>
      </c>
      <c r="C159" s="38" t="s">
        <v>416</v>
      </c>
      <c r="D159" s="39" t="s">
        <v>256</v>
      </c>
      <c r="E159" s="40" t="s">
        <v>475</v>
      </c>
      <c r="F159" s="41" t="s">
        <v>389</v>
      </c>
      <c r="G159" s="34">
        <f t="shared" si="8"/>
        <v>9628.6</v>
      </c>
      <c r="H159" s="42">
        <v>9628600</v>
      </c>
      <c r="I159" s="13"/>
      <c r="J159" s="35">
        <v>9628.361</v>
      </c>
      <c r="K159" s="35">
        <f t="shared" si="7"/>
        <v>99.99751781151986</v>
      </c>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row>
    <row r="160" spans="1:115" ht="42.75" customHeight="1">
      <c r="A160" s="57" t="s">
        <v>476</v>
      </c>
      <c r="B160" s="37" t="s">
        <v>258</v>
      </c>
      <c r="C160" s="38" t="s">
        <v>416</v>
      </c>
      <c r="D160" s="39" t="s">
        <v>256</v>
      </c>
      <c r="E160" s="40" t="s">
        <v>477</v>
      </c>
      <c r="F160" s="41" t="s">
        <v>389</v>
      </c>
      <c r="G160" s="34">
        <f t="shared" si="8"/>
        <v>10000</v>
      </c>
      <c r="H160" s="42">
        <v>10000000</v>
      </c>
      <c r="I160" s="13"/>
      <c r="J160" s="35">
        <v>10000</v>
      </c>
      <c r="K160" s="35">
        <f t="shared" si="7"/>
        <v>100</v>
      </c>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row>
    <row r="161" spans="1:115" ht="34.5" customHeight="1">
      <c r="A161" s="57" t="s">
        <v>478</v>
      </c>
      <c r="B161" s="37" t="s">
        <v>258</v>
      </c>
      <c r="C161" s="38" t="s">
        <v>416</v>
      </c>
      <c r="D161" s="39" t="s">
        <v>256</v>
      </c>
      <c r="E161" s="40" t="s">
        <v>479</v>
      </c>
      <c r="F161" s="41" t="s">
        <v>389</v>
      </c>
      <c r="G161" s="34">
        <f t="shared" si="8"/>
        <v>1857.91</v>
      </c>
      <c r="H161" s="42">
        <v>1857910</v>
      </c>
      <c r="I161" s="13"/>
      <c r="J161" s="35">
        <v>1796.77</v>
      </c>
      <c r="K161" s="35">
        <f t="shared" si="7"/>
        <v>96.70920550511057</v>
      </c>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row>
    <row r="162" spans="1:115" ht="49.5" customHeight="1">
      <c r="A162" s="57" t="s">
        <v>480</v>
      </c>
      <c r="B162" s="37" t="s">
        <v>258</v>
      </c>
      <c r="C162" s="38" t="s">
        <v>416</v>
      </c>
      <c r="D162" s="39" t="s">
        <v>256</v>
      </c>
      <c r="E162" s="40" t="s">
        <v>481</v>
      </c>
      <c r="F162" s="41" t="s">
        <v>389</v>
      </c>
      <c r="G162" s="34">
        <f t="shared" si="8"/>
        <v>9236</v>
      </c>
      <c r="H162" s="42">
        <v>9236000</v>
      </c>
      <c r="I162" s="13"/>
      <c r="J162" s="35">
        <v>9219.849</v>
      </c>
      <c r="K162" s="35">
        <f t="shared" si="7"/>
        <v>99.82512992637506</v>
      </c>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row>
    <row r="163" spans="1:115" ht="38.25">
      <c r="A163" s="36" t="s">
        <v>482</v>
      </c>
      <c r="B163" s="37" t="s">
        <v>258</v>
      </c>
      <c r="C163" s="38" t="s">
        <v>416</v>
      </c>
      <c r="D163" s="39" t="s">
        <v>256</v>
      </c>
      <c r="E163" s="40" t="s">
        <v>483</v>
      </c>
      <c r="F163" s="41" t="s">
        <v>389</v>
      </c>
      <c r="G163" s="34">
        <f t="shared" si="8"/>
        <v>1714.8</v>
      </c>
      <c r="H163" s="42">
        <v>1714800</v>
      </c>
      <c r="I163" s="13"/>
      <c r="J163" s="35">
        <v>1702.509</v>
      </c>
      <c r="K163" s="35">
        <f t="shared" si="7"/>
        <v>99.28324002799161</v>
      </c>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row>
    <row r="164" spans="1:115" ht="77.25" customHeight="1">
      <c r="A164" s="36" t="s">
        <v>484</v>
      </c>
      <c r="B164" s="37" t="s">
        <v>258</v>
      </c>
      <c r="C164" s="38" t="s">
        <v>416</v>
      </c>
      <c r="D164" s="39" t="s">
        <v>256</v>
      </c>
      <c r="E164" s="40" t="s">
        <v>485</v>
      </c>
      <c r="F164" s="41" t="s">
        <v>389</v>
      </c>
      <c r="G164" s="34">
        <f t="shared" si="8"/>
        <v>1607.5</v>
      </c>
      <c r="H164" s="42">
        <v>1607500</v>
      </c>
      <c r="I164" s="13"/>
      <c r="J164" s="35">
        <v>1607.423</v>
      </c>
      <c r="K164" s="35">
        <f t="shared" si="7"/>
        <v>99.9952099533437</v>
      </c>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row>
    <row r="165" spans="1:115" ht="66" customHeight="1">
      <c r="A165" s="55" t="s">
        <v>486</v>
      </c>
      <c r="B165" s="37" t="s">
        <v>258</v>
      </c>
      <c r="C165" s="52" t="s">
        <v>416</v>
      </c>
      <c r="D165" s="39" t="s">
        <v>256</v>
      </c>
      <c r="E165" s="40" t="s">
        <v>487</v>
      </c>
      <c r="F165" s="41" t="s">
        <v>389</v>
      </c>
      <c r="G165" s="34">
        <f t="shared" si="8"/>
        <v>446.4</v>
      </c>
      <c r="H165" s="42">
        <v>446400</v>
      </c>
      <c r="I165" s="13">
        <v>0</v>
      </c>
      <c r="J165" s="35">
        <v>446.4</v>
      </c>
      <c r="K165" s="35">
        <f t="shared" si="7"/>
        <v>100</v>
      </c>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row>
    <row r="166" spans="1:115" ht="45.75" customHeight="1">
      <c r="A166" s="36" t="s">
        <v>488</v>
      </c>
      <c r="B166" s="37" t="s">
        <v>258</v>
      </c>
      <c r="C166" s="38" t="s">
        <v>416</v>
      </c>
      <c r="D166" s="39" t="s">
        <v>256</v>
      </c>
      <c r="E166" s="40" t="s">
        <v>489</v>
      </c>
      <c r="F166" s="41" t="s">
        <v>389</v>
      </c>
      <c r="G166" s="34">
        <f t="shared" si="8"/>
        <v>9729</v>
      </c>
      <c r="H166" s="42">
        <f>8125000+1604000</f>
        <v>9729000</v>
      </c>
      <c r="I166" s="13"/>
      <c r="J166" s="35">
        <v>9728.55</v>
      </c>
      <c r="K166" s="35">
        <f t="shared" si="7"/>
        <v>99.99537465309898</v>
      </c>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row>
    <row r="167" spans="1:115" ht="59.25" customHeight="1">
      <c r="A167" s="36" t="s">
        <v>490</v>
      </c>
      <c r="B167" s="37" t="s">
        <v>258</v>
      </c>
      <c r="C167" s="38" t="s">
        <v>416</v>
      </c>
      <c r="D167" s="39" t="s">
        <v>256</v>
      </c>
      <c r="E167" s="40" t="s">
        <v>491</v>
      </c>
      <c r="F167" s="41" t="s">
        <v>389</v>
      </c>
      <c r="G167" s="34">
        <f t="shared" si="8"/>
        <v>2074</v>
      </c>
      <c r="H167" s="42">
        <v>2074000</v>
      </c>
      <c r="I167" s="13"/>
      <c r="J167" s="35">
        <v>2074</v>
      </c>
      <c r="K167" s="35">
        <f t="shared" si="7"/>
        <v>100</v>
      </c>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row>
    <row r="168" spans="1:115" ht="45" customHeight="1">
      <c r="A168" s="36" t="s">
        <v>492</v>
      </c>
      <c r="B168" s="37" t="s">
        <v>258</v>
      </c>
      <c r="C168" s="52" t="s">
        <v>416</v>
      </c>
      <c r="D168" s="39" t="s">
        <v>256</v>
      </c>
      <c r="E168" s="40" t="s">
        <v>493</v>
      </c>
      <c r="F168" s="41" t="s">
        <v>389</v>
      </c>
      <c r="G168" s="34">
        <f t="shared" si="8"/>
        <v>86.20689999999999</v>
      </c>
      <c r="H168" s="42">
        <v>86206.9</v>
      </c>
      <c r="I168" s="13"/>
      <c r="J168" s="35">
        <v>86.2069</v>
      </c>
      <c r="K168" s="35">
        <f t="shared" si="7"/>
        <v>100.00000000000003</v>
      </c>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row>
    <row r="169" spans="1:115" ht="62.25" customHeight="1">
      <c r="A169" s="58" t="s">
        <v>494</v>
      </c>
      <c r="B169" s="37" t="s">
        <v>258</v>
      </c>
      <c r="C169" s="52" t="s">
        <v>416</v>
      </c>
      <c r="D169" s="39" t="s">
        <v>256</v>
      </c>
      <c r="E169" s="40" t="s">
        <v>495</v>
      </c>
      <c r="F169" s="41" t="s">
        <v>389</v>
      </c>
      <c r="G169" s="34">
        <f t="shared" si="8"/>
        <v>1014</v>
      </c>
      <c r="H169" s="42">
        <v>1014000</v>
      </c>
      <c r="I169" s="13"/>
      <c r="J169" s="35">
        <v>1014</v>
      </c>
      <c r="K169" s="35">
        <f t="shared" si="7"/>
        <v>100</v>
      </c>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row>
    <row r="170" spans="1:115" ht="90" customHeight="1">
      <c r="A170" s="36" t="s">
        <v>496</v>
      </c>
      <c r="B170" s="37" t="s">
        <v>258</v>
      </c>
      <c r="C170" s="38" t="s">
        <v>416</v>
      </c>
      <c r="D170" s="39" t="s">
        <v>256</v>
      </c>
      <c r="E170" s="40" t="s">
        <v>497</v>
      </c>
      <c r="F170" s="41" t="s">
        <v>389</v>
      </c>
      <c r="G170" s="34">
        <f t="shared" si="8"/>
        <v>7669.9</v>
      </c>
      <c r="H170" s="42">
        <v>7669900</v>
      </c>
      <c r="I170" s="13"/>
      <c r="J170" s="35">
        <v>7669.9</v>
      </c>
      <c r="K170" s="35">
        <f t="shared" si="7"/>
        <v>100</v>
      </c>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row>
    <row r="171" spans="1:115" ht="63.75" customHeight="1">
      <c r="A171" s="59" t="s">
        <v>498</v>
      </c>
      <c r="B171" s="37" t="s">
        <v>258</v>
      </c>
      <c r="C171" s="38" t="s">
        <v>416</v>
      </c>
      <c r="D171" s="39" t="s">
        <v>256</v>
      </c>
      <c r="E171" s="40" t="s">
        <v>499</v>
      </c>
      <c r="F171" s="41" t="s">
        <v>389</v>
      </c>
      <c r="G171" s="34">
        <f t="shared" si="8"/>
        <v>26652.5</v>
      </c>
      <c r="H171" s="42">
        <v>26652500</v>
      </c>
      <c r="I171" s="13"/>
      <c r="J171" s="35">
        <v>20513.394</v>
      </c>
      <c r="K171" s="35">
        <f t="shared" si="7"/>
        <v>76.96611574899165</v>
      </c>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row>
    <row r="172" spans="1:115" ht="93.75" customHeight="1">
      <c r="A172" s="59" t="s">
        <v>500</v>
      </c>
      <c r="B172" s="37" t="s">
        <v>258</v>
      </c>
      <c r="C172" s="38" t="s">
        <v>416</v>
      </c>
      <c r="D172" s="39" t="s">
        <v>256</v>
      </c>
      <c r="E172" s="40" t="s">
        <v>501</v>
      </c>
      <c r="F172" s="41" t="s">
        <v>389</v>
      </c>
      <c r="G172" s="34">
        <f t="shared" si="8"/>
        <v>3239.4</v>
      </c>
      <c r="H172" s="42">
        <v>3239400</v>
      </c>
      <c r="I172" s="13"/>
      <c r="J172" s="35">
        <v>2958.704</v>
      </c>
      <c r="K172" s="35">
        <f t="shared" si="7"/>
        <v>91.33493856887078</v>
      </c>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row>
    <row r="173" spans="1:115" ht="90.75" customHeight="1">
      <c r="A173" s="59" t="s">
        <v>502</v>
      </c>
      <c r="B173" s="37" t="s">
        <v>258</v>
      </c>
      <c r="C173" s="38" t="s">
        <v>416</v>
      </c>
      <c r="D173" s="39" t="s">
        <v>256</v>
      </c>
      <c r="E173" s="40" t="s">
        <v>503</v>
      </c>
      <c r="F173" s="41" t="s">
        <v>389</v>
      </c>
      <c r="G173" s="34">
        <f t="shared" si="8"/>
        <v>1768.5</v>
      </c>
      <c r="H173" s="42">
        <v>1768500</v>
      </c>
      <c r="I173" s="13"/>
      <c r="J173" s="35">
        <v>1768.5</v>
      </c>
      <c r="K173" s="35">
        <f t="shared" si="7"/>
        <v>100</v>
      </c>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row>
    <row r="174" spans="1:115" ht="36.75" customHeight="1">
      <c r="A174" s="59" t="s">
        <v>504</v>
      </c>
      <c r="B174" s="37" t="s">
        <v>258</v>
      </c>
      <c r="C174" s="38" t="s">
        <v>416</v>
      </c>
      <c r="D174" s="39" t="s">
        <v>256</v>
      </c>
      <c r="E174" s="40" t="s">
        <v>505</v>
      </c>
      <c r="F174" s="41" t="s">
        <v>389</v>
      </c>
      <c r="G174" s="34">
        <f t="shared" si="8"/>
        <v>695.4</v>
      </c>
      <c r="H174" s="42">
        <v>695400</v>
      </c>
      <c r="I174" s="13">
        <v>0</v>
      </c>
      <c r="J174" s="35">
        <v>695.4</v>
      </c>
      <c r="K174" s="35">
        <f aca="true" t="shared" si="9" ref="K174:K237">J174/G174*100</f>
        <v>100</v>
      </c>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row>
    <row r="175" spans="1:115" ht="29.25" customHeight="1">
      <c r="A175" s="59" t="s">
        <v>506</v>
      </c>
      <c r="B175" s="37" t="s">
        <v>258</v>
      </c>
      <c r="C175" s="38" t="s">
        <v>416</v>
      </c>
      <c r="D175" s="39" t="s">
        <v>256</v>
      </c>
      <c r="E175" s="40" t="s">
        <v>507</v>
      </c>
      <c r="F175" s="41" t="s">
        <v>389</v>
      </c>
      <c r="G175" s="34">
        <f t="shared" si="8"/>
        <v>7842.7</v>
      </c>
      <c r="H175" s="42">
        <v>7842700</v>
      </c>
      <c r="I175" s="13"/>
      <c r="J175" s="35">
        <v>7842.7</v>
      </c>
      <c r="K175" s="35">
        <f t="shared" si="9"/>
        <v>100</v>
      </c>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row>
    <row r="176" spans="1:115" ht="78.75" customHeight="1">
      <c r="A176" s="36" t="s">
        <v>508</v>
      </c>
      <c r="B176" s="37" t="s">
        <v>258</v>
      </c>
      <c r="C176" s="38" t="s">
        <v>416</v>
      </c>
      <c r="D176" s="39" t="s">
        <v>256</v>
      </c>
      <c r="E176" s="40" t="s">
        <v>509</v>
      </c>
      <c r="F176" s="41" t="s">
        <v>389</v>
      </c>
      <c r="G176" s="34">
        <f t="shared" si="8"/>
        <v>1653.393</v>
      </c>
      <c r="H176" s="42">
        <v>1653393</v>
      </c>
      <c r="I176" s="13">
        <v>0</v>
      </c>
      <c r="J176" s="35">
        <v>1653.393</v>
      </c>
      <c r="K176" s="35">
        <f t="shared" si="9"/>
        <v>100</v>
      </c>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row>
    <row r="177" spans="1:115" ht="77.25" customHeight="1">
      <c r="A177" s="36" t="s">
        <v>510</v>
      </c>
      <c r="B177" s="37" t="s">
        <v>258</v>
      </c>
      <c r="C177" s="38" t="s">
        <v>416</v>
      </c>
      <c r="D177" s="39" t="s">
        <v>256</v>
      </c>
      <c r="E177" s="40" t="s">
        <v>511</v>
      </c>
      <c r="F177" s="41" t="s">
        <v>389</v>
      </c>
      <c r="G177" s="34">
        <f t="shared" si="8"/>
        <v>5297</v>
      </c>
      <c r="H177" s="42">
        <v>5297000</v>
      </c>
      <c r="I177" s="13">
        <v>0</v>
      </c>
      <c r="J177" s="35">
        <v>5297</v>
      </c>
      <c r="K177" s="35">
        <f t="shared" si="9"/>
        <v>100</v>
      </c>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row>
    <row r="178" spans="1:115" ht="79.5" customHeight="1">
      <c r="A178" s="36" t="s">
        <v>512</v>
      </c>
      <c r="B178" s="37" t="s">
        <v>258</v>
      </c>
      <c r="C178" s="38" t="s">
        <v>416</v>
      </c>
      <c r="D178" s="39" t="s">
        <v>256</v>
      </c>
      <c r="E178" s="40" t="s">
        <v>513</v>
      </c>
      <c r="F178" s="41" t="s">
        <v>389</v>
      </c>
      <c r="G178" s="34">
        <f t="shared" si="8"/>
        <v>2848</v>
      </c>
      <c r="H178" s="42">
        <v>2848000</v>
      </c>
      <c r="I178" s="13"/>
      <c r="J178" s="35">
        <v>2847.977</v>
      </c>
      <c r="K178" s="35">
        <f t="shared" si="9"/>
        <v>99.99919241573033</v>
      </c>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row>
    <row r="179" spans="1:115" ht="106.5" customHeight="1">
      <c r="A179" s="36" t="s">
        <v>514</v>
      </c>
      <c r="B179" s="37" t="s">
        <v>258</v>
      </c>
      <c r="C179" s="38" t="s">
        <v>416</v>
      </c>
      <c r="D179" s="39" t="s">
        <v>256</v>
      </c>
      <c r="E179" s="40" t="s">
        <v>515</v>
      </c>
      <c r="F179" s="41" t="s">
        <v>389</v>
      </c>
      <c r="G179" s="34">
        <f>H179/1000</f>
        <v>2842.2</v>
      </c>
      <c r="H179" s="42">
        <v>2842200</v>
      </c>
      <c r="I179" s="13"/>
      <c r="J179" s="35">
        <v>2842.2</v>
      </c>
      <c r="K179" s="35">
        <f t="shared" si="9"/>
        <v>100</v>
      </c>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row>
    <row r="180" spans="1:115" ht="120.75" customHeight="1">
      <c r="A180" s="36" t="s">
        <v>516</v>
      </c>
      <c r="B180" s="37" t="s">
        <v>258</v>
      </c>
      <c r="C180" s="38" t="s">
        <v>416</v>
      </c>
      <c r="D180" s="39" t="s">
        <v>256</v>
      </c>
      <c r="E180" s="40" t="s">
        <v>517</v>
      </c>
      <c r="F180" s="41" t="s">
        <v>389</v>
      </c>
      <c r="G180" s="34">
        <f>H180/1000</f>
        <v>756.2</v>
      </c>
      <c r="H180" s="42">
        <v>756200</v>
      </c>
      <c r="I180" s="13">
        <v>0</v>
      </c>
      <c r="J180" s="35">
        <v>756.2</v>
      </c>
      <c r="K180" s="35">
        <f t="shared" si="9"/>
        <v>100</v>
      </c>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row>
    <row r="181" spans="1:115" ht="184.5" customHeight="1">
      <c r="A181" s="36" t="s">
        <v>518</v>
      </c>
      <c r="B181" s="37" t="s">
        <v>258</v>
      </c>
      <c r="C181" s="38" t="s">
        <v>416</v>
      </c>
      <c r="D181" s="39" t="s">
        <v>256</v>
      </c>
      <c r="E181" s="40" t="s">
        <v>519</v>
      </c>
      <c r="F181" s="41" t="s">
        <v>389</v>
      </c>
      <c r="G181" s="34">
        <f>H181/1000</f>
        <v>1052</v>
      </c>
      <c r="H181" s="42">
        <v>1052000</v>
      </c>
      <c r="I181" s="13">
        <v>0</v>
      </c>
      <c r="J181" s="35">
        <v>1052</v>
      </c>
      <c r="K181" s="35">
        <f t="shared" si="9"/>
        <v>100</v>
      </c>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row>
    <row r="182" spans="1:115" ht="30.75" customHeight="1">
      <c r="A182" s="36" t="s">
        <v>520</v>
      </c>
      <c r="B182" s="37" t="s">
        <v>258</v>
      </c>
      <c r="C182" s="38" t="s">
        <v>521</v>
      </c>
      <c r="D182" s="39" t="s">
        <v>209</v>
      </c>
      <c r="E182" s="40" t="s">
        <v>210</v>
      </c>
      <c r="F182" s="41" t="s">
        <v>389</v>
      </c>
      <c r="G182" s="34">
        <f t="shared" si="8"/>
        <v>657176.42122</v>
      </c>
      <c r="H182" s="42">
        <f>H183+H184+H185+H186+H187+H188+H193+H196+H256+H259+H270+H269+H268</f>
        <v>657176421.22</v>
      </c>
      <c r="I182" s="42">
        <f>I183+I184+I185+I186+I187+I188+I193+I196+I256+I259+I270+I269+I268</f>
        <v>668300</v>
      </c>
      <c r="J182" s="34">
        <f>J183+J184+J185+J186+J187+J188+J193+J196+J256+J259+J270+J269+J268</f>
        <v>639008.5162700001</v>
      </c>
      <c r="K182" s="35">
        <f t="shared" si="9"/>
        <v>97.23546001296387</v>
      </c>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row>
    <row r="183" spans="1:115" ht="49.5" customHeight="1">
      <c r="A183" s="56" t="s">
        <v>522</v>
      </c>
      <c r="B183" s="37" t="s">
        <v>258</v>
      </c>
      <c r="C183" s="38" t="s">
        <v>523</v>
      </c>
      <c r="D183" s="39" t="s">
        <v>256</v>
      </c>
      <c r="E183" s="40" t="s">
        <v>210</v>
      </c>
      <c r="F183" s="41" t="s">
        <v>389</v>
      </c>
      <c r="G183" s="34">
        <f t="shared" si="8"/>
        <v>37681.359</v>
      </c>
      <c r="H183" s="42">
        <v>37681359</v>
      </c>
      <c r="I183" s="42"/>
      <c r="J183" s="35">
        <f>36249.62+0.38</f>
        <v>36250</v>
      </c>
      <c r="K183" s="35">
        <f t="shared" si="9"/>
        <v>96.2014135424362</v>
      </c>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row>
    <row r="184" spans="1:115" ht="51">
      <c r="A184" s="36" t="s">
        <v>524</v>
      </c>
      <c r="B184" s="37" t="s">
        <v>258</v>
      </c>
      <c r="C184" s="38" t="s">
        <v>525</v>
      </c>
      <c r="D184" s="39" t="s">
        <v>256</v>
      </c>
      <c r="E184" s="40" t="s">
        <v>210</v>
      </c>
      <c r="F184" s="41" t="s">
        <v>389</v>
      </c>
      <c r="G184" s="34">
        <f t="shared" si="8"/>
        <v>336.73973</v>
      </c>
      <c r="H184" s="42">
        <v>336739.73</v>
      </c>
      <c r="I184" s="13"/>
      <c r="J184" s="35">
        <v>336.73973</v>
      </c>
      <c r="K184" s="35">
        <f t="shared" si="9"/>
        <v>100</v>
      </c>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row>
    <row r="185" spans="1:115" ht="109.5" customHeight="1">
      <c r="A185" s="36" t="s">
        <v>526</v>
      </c>
      <c r="B185" s="37" t="s">
        <v>258</v>
      </c>
      <c r="C185" s="38" t="s">
        <v>527</v>
      </c>
      <c r="D185" s="39" t="s">
        <v>256</v>
      </c>
      <c r="E185" s="40" t="s">
        <v>210</v>
      </c>
      <c r="F185" s="41" t="s">
        <v>389</v>
      </c>
      <c r="G185" s="34">
        <f t="shared" si="8"/>
        <v>8.133</v>
      </c>
      <c r="H185" s="13">
        <v>8133</v>
      </c>
      <c r="I185" s="13"/>
      <c r="J185" s="35">
        <v>8.083</v>
      </c>
      <c r="K185" s="35">
        <f t="shared" si="9"/>
        <v>99.38522070576664</v>
      </c>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row>
    <row r="186" spans="1:115" ht="61.5" customHeight="1">
      <c r="A186" s="36" t="s">
        <v>528</v>
      </c>
      <c r="B186" s="37" t="s">
        <v>258</v>
      </c>
      <c r="C186" s="38" t="s">
        <v>529</v>
      </c>
      <c r="D186" s="39" t="s">
        <v>256</v>
      </c>
      <c r="E186" s="40" t="s">
        <v>210</v>
      </c>
      <c r="F186" s="41" t="s">
        <v>389</v>
      </c>
      <c r="G186" s="34">
        <f t="shared" si="8"/>
        <v>32.3</v>
      </c>
      <c r="H186" s="42">
        <v>32300</v>
      </c>
      <c r="I186" s="13"/>
      <c r="J186" s="35">
        <v>4.60754</v>
      </c>
      <c r="K186" s="35">
        <f t="shared" si="9"/>
        <v>14.264829721362233</v>
      </c>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row>
    <row r="187" spans="1:115" ht="49.5" customHeight="1">
      <c r="A187" s="36" t="s">
        <v>530</v>
      </c>
      <c r="B187" s="37" t="s">
        <v>258</v>
      </c>
      <c r="C187" s="38" t="s">
        <v>531</v>
      </c>
      <c r="D187" s="39" t="s">
        <v>256</v>
      </c>
      <c r="E187" s="40" t="s">
        <v>210</v>
      </c>
      <c r="F187" s="41" t="s">
        <v>389</v>
      </c>
      <c r="G187" s="34">
        <f t="shared" si="8"/>
        <v>2455.9</v>
      </c>
      <c r="H187" s="42">
        <v>2455900</v>
      </c>
      <c r="I187" s="13"/>
      <c r="J187" s="35">
        <v>2455.9</v>
      </c>
      <c r="K187" s="35">
        <f t="shared" si="9"/>
        <v>100</v>
      </c>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row>
    <row r="188" spans="1:115" ht="47.25" customHeight="1">
      <c r="A188" s="36" t="s">
        <v>532</v>
      </c>
      <c r="B188" s="37" t="s">
        <v>258</v>
      </c>
      <c r="C188" s="38" t="s">
        <v>533</v>
      </c>
      <c r="D188" s="39" t="s">
        <v>209</v>
      </c>
      <c r="E188" s="40" t="s">
        <v>210</v>
      </c>
      <c r="F188" s="41" t="s">
        <v>389</v>
      </c>
      <c r="G188" s="34">
        <f t="shared" si="8"/>
        <v>7257.7</v>
      </c>
      <c r="H188" s="42">
        <f>H189+H192</f>
        <v>7257700</v>
      </c>
      <c r="I188" s="42">
        <f>I189+I192</f>
        <v>0</v>
      </c>
      <c r="J188" s="34">
        <f>J189+J192</f>
        <v>6997.699</v>
      </c>
      <c r="K188" s="35">
        <f t="shared" si="9"/>
        <v>96.41758408311173</v>
      </c>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row>
    <row r="189" spans="1:115" ht="48" customHeight="1">
      <c r="A189" s="36" t="s">
        <v>534</v>
      </c>
      <c r="B189" s="37" t="s">
        <v>258</v>
      </c>
      <c r="C189" s="38" t="s">
        <v>533</v>
      </c>
      <c r="D189" s="39" t="s">
        <v>256</v>
      </c>
      <c r="E189" s="40" t="s">
        <v>535</v>
      </c>
      <c r="F189" s="41" t="s">
        <v>389</v>
      </c>
      <c r="G189" s="34">
        <f t="shared" si="8"/>
        <v>6798</v>
      </c>
      <c r="H189" s="42">
        <v>6798000</v>
      </c>
      <c r="I189" s="13"/>
      <c r="J189" s="35">
        <v>6548</v>
      </c>
      <c r="K189" s="35">
        <f t="shared" si="9"/>
        <v>96.32244777875846</v>
      </c>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row>
    <row r="190" spans="1:115" ht="12.75" hidden="1">
      <c r="A190" s="36" t="s">
        <v>536</v>
      </c>
      <c r="B190" s="37" t="s">
        <v>395</v>
      </c>
      <c r="C190" s="38" t="s">
        <v>533</v>
      </c>
      <c r="D190" s="39" t="s">
        <v>395</v>
      </c>
      <c r="E190" s="40" t="s">
        <v>401</v>
      </c>
      <c r="F190" s="41" t="s">
        <v>395</v>
      </c>
      <c r="G190" s="34">
        <f t="shared" si="8"/>
        <v>0</v>
      </c>
      <c r="H190" s="42">
        <f>H191</f>
        <v>0</v>
      </c>
      <c r="I190" s="13"/>
      <c r="J190" s="35"/>
      <c r="K190" s="35" t="e">
        <f t="shared" si="9"/>
        <v>#DIV/0!</v>
      </c>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row>
    <row r="191" spans="1:115" ht="38.25" hidden="1">
      <c r="A191" s="36" t="s">
        <v>532</v>
      </c>
      <c r="B191" s="37" t="s">
        <v>258</v>
      </c>
      <c r="C191" s="38" t="s">
        <v>533</v>
      </c>
      <c r="D191" s="39" t="s">
        <v>256</v>
      </c>
      <c r="E191" s="40" t="s">
        <v>401</v>
      </c>
      <c r="F191" s="41" t="s">
        <v>389</v>
      </c>
      <c r="G191" s="34">
        <f t="shared" si="8"/>
        <v>0</v>
      </c>
      <c r="H191" s="42"/>
      <c r="I191" s="13"/>
      <c r="J191" s="35"/>
      <c r="K191" s="35" t="e">
        <f t="shared" si="9"/>
        <v>#DIV/0!</v>
      </c>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row>
    <row r="192" spans="1:115" ht="49.5" customHeight="1">
      <c r="A192" s="36" t="s">
        <v>537</v>
      </c>
      <c r="B192" s="37" t="s">
        <v>258</v>
      </c>
      <c r="C192" s="38" t="s">
        <v>533</v>
      </c>
      <c r="D192" s="39" t="s">
        <v>256</v>
      </c>
      <c r="E192" s="40" t="s">
        <v>401</v>
      </c>
      <c r="F192" s="41" t="s">
        <v>389</v>
      </c>
      <c r="G192" s="34">
        <f>H192/1000</f>
        <v>459.7</v>
      </c>
      <c r="H192" s="42">
        <v>459700</v>
      </c>
      <c r="I192" s="13"/>
      <c r="J192" s="35">
        <v>449.699</v>
      </c>
      <c r="K192" s="35">
        <f t="shared" si="9"/>
        <v>97.82445072873614</v>
      </c>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row>
    <row r="193" spans="1:115" ht="38.25">
      <c r="A193" s="36" t="s">
        <v>538</v>
      </c>
      <c r="B193" s="37" t="s">
        <v>258</v>
      </c>
      <c r="C193" s="38" t="s">
        <v>539</v>
      </c>
      <c r="D193" s="39" t="s">
        <v>209</v>
      </c>
      <c r="E193" s="40" t="s">
        <v>210</v>
      </c>
      <c r="F193" s="41" t="s">
        <v>389</v>
      </c>
      <c r="G193" s="34">
        <f t="shared" si="8"/>
        <v>29553</v>
      </c>
      <c r="H193" s="42">
        <f>H194+H195</f>
        <v>29553000</v>
      </c>
      <c r="I193" s="42">
        <f>I194+I195</f>
        <v>0</v>
      </c>
      <c r="J193" s="34">
        <f>J194+J195</f>
        <v>24647.894999999997</v>
      </c>
      <c r="K193" s="35">
        <f t="shared" si="9"/>
        <v>83.40234493960003</v>
      </c>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row>
    <row r="194" spans="1:115" ht="38.25">
      <c r="A194" s="36" t="s">
        <v>540</v>
      </c>
      <c r="B194" s="37" t="s">
        <v>258</v>
      </c>
      <c r="C194" s="38" t="s">
        <v>539</v>
      </c>
      <c r="D194" s="39" t="s">
        <v>256</v>
      </c>
      <c r="E194" s="40" t="s">
        <v>541</v>
      </c>
      <c r="F194" s="41" t="s">
        <v>389</v>
      </c>
      <c r="G194" s="34">
        <f t="shared" si="8"/>
        <v>28945.7</v>
      </c>
      <c r="H194" s="13">
        <v>28945700</v>
      </c>
      <c r="I194" s="13"/>
      <c r="J194" s="35">
        <f>24302.724+40.981</f>
        <v>24343.704999999998</v>
      </c>
      <c r="K194" s="35">
        <f t="shared" si="9"/>
        <v>84.10128274666012</v>
      </c>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row>
    <row r="195" spans="1:115" ht="38.25">
      <c r="A195" s="36" t="s">
        <v>542</v>
      </c>
      <c r="B195" s="37" t="s">
        <v>258</v>
      </c>
      <c r="C195" s="38" t="s">
        <v>539</v>
      </c>
      <c r="D195" s="39" t="s">
        <v>256</v>
      </c>
      <c r="E195" s="40" t="s">
        <v>543</v>
      </c>
      <c r="F195" s="41" t="s">
        <v>389</v>
      </c>
      <c r="G195" s="34">
        <f t="shared" si="8"/>
        <v>607.3</v>
      </c>
      <c r="H195" s="42">
        <v>607300</v>
      </c>
      <c r="I195" s="13"/>
      <c r="J195" s="35">
        <v>304.19</v>
      </c>
      <c r="K195" s="35">
        <f t="shared" si="9"/>
        <v>50.08891816235798</v>
      </c>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row>
    <row r="196" spans="1:115" ht="46.5" customHeight="1">
      <c r="A196" s="36" t="s">
        <v>544</v>
      </c>
      <c r="B196" s="37" t="s">
        <v>258</v>
      </c>
      <c r="C196" s="38" t="s">
        <v>545</v>
      </c>
      <c r="D196" s="39" t="s">
        <v>209</v>
      </c>
      <c r="E196" s="40" t="s">
        <v>210</v>
      </c>
      <c r="F196" s="41" t="s">
        <v>389</v>
      </c>
      <c r="G196" s="34">
        <f t="shared" si="8"/>
        <v>563085.04749</v>
      </c>
      <c r="H196" s="42">
        <f>H197</f>
        <v>563085047.49</v>
      </c>
      <c r="I196" s="42">
        <f>I197</f>
        <v>668300</v>
      </c>
      <c r="J196" s="34">
        <f>J197</f>
        <v>551640.0240000001</v>
      </c>
      <c r="K196" s="35">
        <f t="shared" si="9"/>
        <v>97.9674431880198</v>
      </c>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row>
    <row r="197" spans="1:115" ht="38.25">
      <c r="A197" s="36" t="s">
        <v>546</v>
      </c>
      <c r="B197" s="37" t="s">
        <v>258</v>
      </c>
      <c r="C197" s="38" t="s">
        <v>545</v>
      </c>
      <c r="D197" s="39" t="s">
        <v>256</v>
      </c>
      <c r="E197" s="40" t="s">
        <v>210</v>
      </c>
      <c r="F197" s="41" t="s">
        <v>389</v>
      </c>
      <c r="G197" s="34">
        <f t="shared" si="8"/>
        <v>563085.04749</v>
      </c>
      <c r="H197" s="42">
        <f>H198+H199+H200+H201+H202+H203+H204+H205+H208+H209+H210+H211+H212+H213+H214+H215+H216+H217+H218+H219+H220+H221+H222+H223+H224+H225+H226+H227+H228+H229+H230+H231+H232+H233+H234+H235+H236+H237+H238+H239+H240+H241+H242+H243+H244+H245+H246+H250+H253+H254+H255</f>
        <v>563085047.49</v>
      </c>
      <c r="I197" s="42">
        <f>I198+I199+I200+I201+I202+I203+I204+I205+I208+I209+I210+I211+I212+I213+I214+I215+I216+I217+I218+I219+I220+I221+I222+I223+I224+I225+I226+I227+I228+I229+I230+I231+I232+I233+I234+I235+I236+I237+I238+I239+I240+I241+I242+I243+I244+I245+I246+I250+I253+I254+I255</f>
        <v>668300</v>
      </c>
      <c r="J197" s="34">
        <f>J198+J199+J200+J201+J202+J203+J204+J205+J208+J209+J210+J211+J212+J213+J214+J215+J216+J217+J218+J219+J220+J221+J222+J223+J224+J225+J226+J227+J228+J229+J230+J231+J232+J233+J234+J235+J236+J237+J238+J239+J240+J241+J242+J243+J244+J245+J246+J250+J253+J254+J255</f>
        <v>551640.0240000001</v>
      </c>
      <c r="K197" s="35">
        <f t="shared" si="9"/>
        <v>97.9674431880198</v>
      </c>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row>
    <row r="198" spans="1:115" ht="38.25">
      <c r="A198" s="36" t="s">
        <v>547</v>
      </c>
      <c r="B198" s="37" t="s">
        <v>258</v>
      </c>
      <c r="C198" s="38" t="s">
        <v>545</v>
      </c>
      <c r="D198" s="39" t="s">
        <v>256</v>
      </c>
      <c r="E198" s="40" t="s">
        <v>548</v>
      </c>
      <c r="F198" s="41" t="s">
        <v>389</v>
      </c>
      <c r="G198" s="34">
        <f t="shared" si="8"/>
        <v>1479</v>
      </c>
      <c r="H198" s="42">
        <v>1479000</v>
      </c>
      <c r="I198" s="13"/>
      <c r="J198" s="35">
        <v>1476.76</v>
      </c>
      <c r="K198" s="35">
        <f t="shared" si="9"/>
        <v>99.84854631507775</v>
      </c>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row>
    <row r="199" spans="1:115" ht="19.5" customHeight="1">
      <c r="A199" s="36" t="s">
        <v>549</v>
      </c>
      <c r="B199" s="37" t="s">
        <v>258</v>
      </c>
      <c r="C199" s="38" t="s">
        <v>545</v>
      </c>
      <c r="D199" s="39" t="s">
        <v>256</v>
      </c>
      <c r="E199" s="40" t="s">
        <v>550</v>
      </c>
      <c r="F199" s="41" t="s">
        <v>389</v>
      </c>
      <c r="G199" s="34">
        <f t="shared" si="8"/>
        <v>17.9</v>
      </c>
      <c r="H199" s="42">
        <v>17900</v>
      </c>
      <c r="I199" s="13">
        <v>0</v>
      </c>
      <c r="J199" s="35">
        <v>17.85</v>
      </c>
      <c r="K199" s="35">
        <f t="shared" si="9"/>
        <v>99.72067039106147</v>
      </c>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row>
    <row r="200" spans="1:115" ht="38.25">
      <c r="A200" s="36" t="s">
        <v>551</v>
      </c>
      <c r="B200" s="37" t="s">
        <v>258</v>
      </c>
      <c r="C200" s="38" t="s">
        <v>545</v>
      </c>
      <c r="D200" s="39" t="s">
        <v>256</v>
      </c>
      <c r="E200" s="40" t="s">
        <v>552</v>
      </c>
      <c r="F200" s="41" t="s">
        <v>389</v>
      </c>
      <c r="G200" s="34">
        <f t="shared" si="8"/>
        <v>47307.6</v>
      </c>
      <c r="H200" s="42">
        <v>47307600</v>
      </c>
      <c r="I200" s="13">
        <v>0</v>
      </c>
      <c r="J200" s="35">
        <f>42703.43+3.011</f>
        <v>42706.441</v>
      </c>
      <c r="K200" s="35">
        <f t="shared" si="9"/>
        <v>90.27395386787747</v>
      </c>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row>
    <row r="201" spans="1:115" ht="48.75" customHeight="1">
      <c r="A201" s="36" t="s">
        <v>553</v>
      </c>
      <c r="B201" s="37" t="s">
        <v>258</v>
      </c>
      <c r="C201" s="38" t="s">
        <v>545</v>
      </c>
      <c r="D201" s="39" t="s">
        <v>256</v>
      </c>
      <c r="E201" s="40" t="s">
        <v>554</v>
      </c>
      <c r="F201" s="41" t="s">
        <v>389</v>
      </c>
      <c r="G201" s="34">
        <f t="shared" si="8"/>
        <v>845.7</v>
      </c>
      <c r="H201" s="42">
        <v>845700</v>
      </c>
      <c r="I201" s="13">
        <v>0</v>
      </c>
      <c r="J201" s="35">
        <v>516.07</v>
      </c>
      <c r="K201" s="35">
        <f t="shared" si="9"/>
        <v>61.02282133144141</v>
      </c>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row>
    <row r="202" spans="1:115" ht="25.5">
      <c r="A202" s="36" t="s">
        <v>555</v>
      </c>
      <c r="B202" s="37" t="s">
        <v>258</v>
      </c>
      <c r="C202" s="38" t="s">
        <v>545</v>
      </c>
      <c r="D202" s="39" t="s">
        <v>256</v>
      </c>
      <c r="E202" s="40" t="s">
        <v>556</v>
      </c>
      <c r="F202" s="41" t="s">
        <v>389</v>
      </c>
      <c r="G202" s="34">
        <f t="shared" si="8"/>
        <v>11746.6</v>
      </c>
      <c r="H202" s="42">
        <v>11746600</v>
      </c>
      <c r="I202" s="13">
        <v>0</v>
      </c>
      <c r="J202" s="35">
        <v>11621.32</v>
      </c>
      <c r="K202" s="35">
        <f t="shared" si="9"/>
        <v>98.93347862360173</v>
      </c>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row>
    <row r="203" spans="1:115" ht="48.75" customHeight="1">
      <c r="A203" s="36" t="s">
        <v>557</v>
      </c>
      <c r="B203" s="37" t="s">
        <v>258</v>
      </c>
      <c r="C203" s="38" t="s">
        <v>545</v>
      </c>
      <c r="D203" s="39" t="s">
        <v>256</v>
      </c>
      <c r="E203" s="40" t="s">
        <v>558</v>
      </c>
      <c r="F203" s="41" t="s">
        <v>389</v>
      </c>
      <c r="G203" s="34">
        <f t="shared" si="8"/>
        <v>10048</v>
      </c>
      <c r="H203" s="42">
        <v>10048000</v>
      </c>
      <c r="I203" s="13">
        <v>0</v>
      </c>
      <c r="J203" s="35">
        <v>9976.95</v>
      </c>
      <c r="K203" s="35">
        <f t="shared" si="9"/>
        <v>99.29289410828027</v>
      </c>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row>
    <row r="204" spans="1:115" ht="21" customHeight="1">
      <c r="A204" s="36" t="s">
        <v>549</v>
      </c>
      <c r="B204" s="37" t="s">
        <v>258</v>
      </c>
      <c r="C204" s="38" t="s">
        <v>545</v>
      </c>
      <c r="D204" s="39" t="s">
        <v>256</v>
      </c>
      <c r="E204" s="40" t="s">
        <v>559</v>
      </c>
      <c r="F204" s="41" t="s">
        <v>389</v>
      </c>
      <c r="G204" s="34">
        <f t="shared" si="8"/>
        <v>278.2</v>
      </c>
      <c r="H204" s="42">
        <v>278200</v>
      </c>
      <c r="I204" s="13">
        <v>0</v>
      </c>
      <c r="J204" s="35">
        <v>274.85</v>
      </c>
      <c r="K204" s="35">
        <f t="shared" si="9"/>
        <v>98.79583033788643</v>
      </c>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row>
    <row r="205" spans="1:115" ht="288" customHeight="1">
      <c r="A205" s="60" t="s">
        <v>560</v>
      </c>
      <c r="B205" s="37" t="s">
        <v>258</v>
      </c>
      <c r="C205" s="38" t="s">
        <v>545</v>
      </c>
      <c r="D205" s="39" t="s">
        <v>256</v>
      </c>
      <c r="E205" s="40" t="s">
        <v>561</v>
      </c>
      <c r="F205" s="41" t="s">
        <v>389</v>
      </c>
      <c r="G205" s="34">
        <f t="shared" si="8"/>
        <v>377.1</v>
      </c>
      <c r="H205" s="42">
        <f>H206+H207</f>
        <v>377100</v>
      </c>
      <c r="I205" s="42">
        <f>I206+I207</f>
        <v>0</v>
      </c>
      <c r="J205" s="34">
        <f>J206+J207</f>
        <v>373.24</v>
      </c>
      <c r="K205" s="35">
        <f t="shared" si="9"/>
        <v>98.97639883320075</v>
      </c>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row>
    <row r="206" spans="1:115" ht="17.25" customHeight="1">
      <c r="A206" s="54" t="s">
        <v>562</v>
      </c>
      <c r="B206" s="37" t="s">
        <v>258</v>
      </c>
      <c r="C206" s="38" t="s">
        <v>545</v>
      </c>
      <c r="D206" s="39" t="s">
        <v>256</v>
      </c>
      <c r="E206" s="40" t="s">
        <v>563</v>
      </c>
      <c r="F206" s="41" t="s">
        <v>389</v>
      </c>
      <c r="G206" s="34">
        <f t="shared" si="8"/>
        <v>372.9</v>
      </c>
      <c r="H206" s="42">
        <v>372900</v>
      </c>
      <c r="I206" s="13">
        <v>0</v>
      </c>
      <c r="J206" s="35">
        <v>369.13</v>
      </c>
      <c r="K206" s="35">
        <f t="shared" si="9"/>
        <v>98.98900509519979</v>
      </c>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row>
    <row r="207" spans="1:115" ht="166.5" customHeight="1">
      <c r="A207" s="54" t="s">
        <v>564</v>
      </c>
      <c r="B207" s="37" t="s">
        <v>258</v>
      </c>
      <c r="C207" s="38" t="s">
        <v>545</v>
      </c>
      <c r="D207" s="39" t="s">
        <v>256</v>
      </c>
      <c r="E207" s="40" t="s">
        <v>565</v>
      </c>
      <c r="F207" s="41" t="s">
        <v>389</v>
      </c>
      <c r="G207" s="34">
        <f t="shared" si="8"/>
        <v>4.2</v>
      </c>
      <c r="H207" s="42">
        <v>4200</v>
      </c>
      <c r="I207" s="13">
        <v>0</v>
      </c>
      <c r="J207" s="35">
        <v>4.11</v>
      </c>
      <c r="K207" s="35">
        <f t="shared" si="9"/>
        <v>97.85714285714286</v>
      </c>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row>
    <row r="208" spans="1:115" ht="46.5" customHeight="1">
      <c r="A208" s="36" t="s">
        <v>566</v>
      </c>
      <c r="B208" s="37" t="s">
        <v>258</v>
      </c>
      <c r="C208" s="38" t="s">
        <v>545</v>
      </c>
      <c r="D208" s="39" t="s">
        <v>256</v>
      </c>
      <c r="E208" s="40" t="s">
        <v>567</v>
      </c>
      <c r="F208" s="41" t="s">
        <v>389</v>
      </c>
      <c r="G208" s="34">
        <f t="shared" si="8"/>
        <v>2467.7</v>
      </c>
      <c r="H208" s="42">
        <v>2467700</v>
      </c>
      <c r="I208" s="13">
        <v>0</v>
      </c>
      <c r="J208" s="35">
        <v>2396.73</v>
      </c>
      <c r="K208" s="35">
        <f t="shared" si="9"/>
        <v>97.1240426307898</v>
      </c>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row>
    <row r="209" spans="1:115" ht="60.75" customHeight="1">
      <c r="A209" s="36" t="s">
        <v>568</v>
      </c>
      <c r="B209" s="37" t="s">
        <v>258</v>
      </c>
      <c r="C209" s="38" t="s">
        <v>545</v>
      </c>
      <c r="D209" s="39" t="s">
        <v>256</v>
      </c>
      <c r="E209" s="40" t="s">
        <v>569</v>
      </c>
      <c r="F209" s="41" t="s">
        <v>389</v>
      </c>
      <c r="G209" s="34">
        <f t="shared" si="8"/>
        <v>1240.95949</v>
      </c>
      <c r="H209" s="13">
        <v>1240959.49</v>
      </c>
      <c r="I209" s="13">
        <v>0</v>
      </c>
      <c r="J209" s="35">
        <v>1150.74</v>
      </c>
      <c r="K209" s="35">
        <f t="shared" si="9"/>
        <v>92.7298601826237</v>
      </c>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row>
    <row r="210" spans="1:115" ht="93" customHeight="1">
      <c r="A210" s="54" t="s">
        <v>570</v>
      </c>
      <c r="B210" s="37" t="s">
        <v>258</v>
      </c>
      <c r="C210" s="38" t="s">
        <v>545</v>
      </c>
      <c r="D210" s="39" t="s">
        <v>256</v>
      </c>
      <c r="E210" s="40" t="s">
        <v>571</v>
      </c>
      <c r="F210" s="41" t="s">
        <v>389</v>
      </c>
      <c r="G210" s="34">
        <f t="shared" si="8"/>
        <v>78.7</v>
      </c>
      <c r="H210" s="13">
        <v>78700</v>
      </c>
      <c r="I210" s="13">
        <v>0</v>
      </c>
      <c r="J210" s="35">
        <v>74.06</v>
      </c>
      <c r="K210" s="35">
        <f t="shared" si="9"/>
        <v>94.10419313850063</v>
      </c>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row>
    <row r="211" spans="1:115" ht="107.25" customHeight="1">
      <c r="A211" s="36" t="s">
        <v>572</v>
      </c>
      <c r="B211" s="37" t="s">
        <v>258</v>
      </c>
      <c r="C211" s="38" t="s">
        <v>545</v>
      </c>
      <c r="D211" s="39" t="s">
        <v>256</v>
      </c>
      <c r="E211" s="40" t="s">
        <v>573</v>
      </c>
      <c r="F211" s="41" t="s">
        <v>389</v>
      </c>
      <c r="G211" s="34">
        <f t="shared" si="8"/>
        <v>51.7</v>
      </c>
      <c r="H211" s="42">
        <v>51700</v>
      </c>
      <c r="I211" s="13">
        <v>0</v>
      </c>
      <c r="J211" s="35">
        <v>45.18</v>
      </c>
      <c r="K211" s="35">
        <f t="shared" si="9"/>
        <v>87.38878143133462</v>
      </c>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row>
    <row r="212" spans="1:115" ht="45.75" customHeight="1">
      <c r="A212" s="54" t="s">
        <v>574</v>
      </c>
      <c r="B212" s="37" t="s">
        <v>258</v>
      </c>
      <c r="C212" s="38" t="s">
        <v>545</v>
      </c>
      <c r="D212" s="39" t="s">
        <v>256</v>
      </c>
      <c r="E212" s="40" t="s">
        <v>575</v>
      </c>
      <c r="F212" s="41" t="s">
        <v>389</v>
      </c>
      <c r="G212" s="34">
        <f t="shared" si="8"/>
        <v>105.768</v>
      </c>
      <c r="H212" s="13">
        <v>105768</v>
      </c>
      <c r="I212" s="13">
        <v>0</v>
      </c>
      <c r="J212" s="35">
        <v>102.96</v>
      </c>
      <c r="K212" s="35">
        <f t="shared" si="9"/>
        <v>97.34513274336283</v>
      </c>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row>
    <row r="213" spans="1:115" ht="48" customHeight="1">
      <c r="A213" s="54" t="s">
        <v>576</v>
      </c>
      <c r="B213" s="37" t="s">
        <v>258</v>
      </c>
      <c r="C213" s="38" t="s">
        <v>545</v>
      </c>
      <c r="D213" s="39" t="s">
        <v>256</v>
      </c>
      <c r="E213" s="40" t="s">
        <v>577</v>
      </c>
      <c r="F213" s="41" t="s">
        <v>389</v>
      </c>
      <c r="G213" s="34">
        <f t="shared" si="8"/>
        <v>148.2</v>
      </c>
      <c r="H213" s="13">
        <v>148200</v>
      </c>
      <c r="I213" s="13">
        <v>0</v>
      </c>
      <c r="J213" s="35">
        <v>148.2</v>
      </c>
      <c r="K213" s="35">
        <f t="shared" si="9"/>
        <v>100</v>
      </c>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row>
    <row r="214" spans="1:115" ht="63.75">
      <c r="A214" s="36" t="s">
        <v>578</v>
      </c>
      <c r="B214" s="37" t="s">
        <v>258</v>
      </c>
      <c r="C214" s="38" t="s">
        <v>545</v>
      </c>
      <c r="D214" s="39" t="s">
        <v>256</v>
      </c>
      <c r="E214" s="40" t="s">
        <v>579</v>
      </c>
      <c r="F214" s="41" t="s">
        <v>389</v>
      </c>
      <c r="G214" s="34">
        <f aca="true" t="shared" si="10" ref="G214:G257">H214/1000</f>
        <v>35.2</v>
      </c>
      <c r="H214" s="42">
        <v>35200</v>
      </c>
      <c r="I214" s="13"/>
      <c r="J214" s="35">
        <v>31.97</v>
      </c>
      <c r="K214" s="35">
        <f t="shared" si="9"/>
        <v>90.82386363636363</v>
      </c>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row>
    <row r="215" spans="1:115" ht="63" customHeight="1">
      <c r="A215" s="36" t="s">
        <v>580</v>
      </c>
      <c r="B215" s="37" t="s">
        <v>258</v>
      </c>
      <c r="C215" s="38" t="s">
        <v>545</v>
      </c>
      <c r="D215" s="39" t="s">
        <v>256</v>
      </c>
      <c r="E215" s="40" t="s">
        <v>581</v>
      </c>
      <c r="F215" s="41" t="s">
        <v>389</v>
      </c>
      <c r="G215" s="34">
        <f t="shared" si="10"/>
        <v>9.5</v>
      </c>
      <c r="H215" s="42">
        <v>9500</v>
      </c>
      <c r="I215" s="13"/>
      <c r="J215" s="35">
        <v>6.86</v>
      </c>
      <c r="K215" s="35">
        <f t="shared" si="9"/>
        <v>72.21052631578948</v>
      </c>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row>
    <row r="216" spans="1:115" ht="63.75">
      <c r="A216" s="36" t="s">
        <v>582</v>
      </c>
      <c r="B216" s="37" t="s">
        <v>258</v>
      </c>
      <c r="C216" s="38" t="s">
        <v>545</v>
      </c>
      <c r="D216" s="39" t="s">
        <v>256</v>
      </c>
      <c r="E216" s="40" t="s">
        <v>583</v>
      </c>
      <c r="F216" s="41" t="s">
        <v>389</v>
      </c>
      <c r="G216" s="34">
        <f t="shared" si="10"/>
        <v>30.2</v>
      </c>
      <c r="H216" s="42">
        <v>30200</v>
      </c>
      <c r="I216" s="13"/>
      <c r="J216" s="35">
        <v>26.87</v>
      </c>
      <c r="K216" s="35">
        <f t="shared" si="9"/>
        <v>88.97350993377484</v>
      </c>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row>
    <row r="217" spans="1:115" ht="48.75" customHeight="1">
      <c r="A217" s="36" t="s">
        <v>584</v>
      </c>
      <c r="B217" s="37" t="s">
        <v>258</v>
      </c>
      <c r="C217" s="38" t="s">
        <v>545</v>
      </c>
      <c r="D217" s="39" t="s">
        <v>256</v>
      </c>
      <c r="E217" s="40" t="s">
        <v>585</v>
      </c>
      <c r="F217" s="41" t="s">
        <v>389</v>
      </c>
      <c r="G217" s="34">
        <f t="shared" si="10"/>
        <v>1485.5</v>
      </c>
      <c r="H217" s="42">
        <v>1485500</v>
      </c>
      <c r="I217" s="13">
        <v>0</v>
      </c>
      <c r="J217" s="35">
        <v>1376.49</v>
      </c>
      <c r="K217" s="35">
        <f t="shared" si="9"/>
        <v>92.6617300572198</v>
      </c>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row>
    <row r="218" spans="1:115" ht="48.75" customHeight="1">
      <c r="A218" s="36" t="s">
        <v>586</v>
      </c>
      <c r="B218" s="37" t="s">
        <v>258</v>
      </c>
      <c r="C218" s="38" t="s">
        <v>545</v>
      </c>
      <c r="D218" s="39" t="s">
        <v>256</v>
      </c>
      <c r="E218" s="40" t="s">
        <v>587</v>
      </c>
      <c r="F218" s="41" t="s">
        <v>389</v>
      </c>
      <c r="G218" s="34">
        <f t="shared" si="10"/>
        <v>892.1</v>
      </c>
      <c r="H218" s="42">
        <v>892100</v>
      </c>
      <c r="I218" s="13">
        <v>0</v>
      </c>
      <c r="J218" s="35">
        <v>886.92</v>
      </c>
      <c r="K218" s="35">
        <f t="shared" si="9"/>
        <v>99.41934760677054</v>
      </c>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row>
    <row r="219" spans="1:115" ht="17.25" customHeight="1">
      <c r="A219" s="36" t="s">
        <v>588</v>
      </c>
      <c r="B219" s="37" t="s">
        <v>258</v>
      </c>
      <c r="C219" s="38" t="s">
        <v>545</v>
      </c>
      <c r="D219" s="39" t="s">
        <v>256</v>
      </c>
      <c r="E219" s="40" t="s">
        <v>589</v>
      </c>
      <c r="F219" s="41" t="s">
        <v>389</v>
      </c>
      <c r="G219" s="34">
        <f t="shared" si="10"/>
        <v>436.29</v>
      </c>
      <c r="H219" s="42">
        <v>436290</v>
      </c>
      <c r="I219" s="13">
        <v>0</v>
      </c>
      <c r="J219" s="35">
        <v>436.29</v>
      </c>
      <c r="K219" s="35">
        <f t="shared" si="9"/>
        <v>100</v>
      </c>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row>
    <row r="220" spans="1:115" ht="33.75" customHeight="1">
      <c r="A220" s="36" t="s">
        <v>590</v>
      </c>
      <c r="B220" s="37" t="s">
        <v>258</v>
      </c>
      <c r="C220" s="38" t="s">
        <v>545</v>
      </c>
      <c r="D220" s="39" t="s">
        <v>256</v>
      </c>
      <c r="E220" s="40" t="s">
        <v>591</v>
      </c>
      <c r="F220" s="41" t="s">
        <v>389</v>
      </c>
      <c r="G220" s="34">
        <f t="shared" si="10"/>
        <v>196.8</v>
      </c>
      <c r="H220" s="42">
        <v>196800</v>
      </c>
      <c r="I220" s="13"/>
      <c r="J220" s="35">
        <v>43.04</v>
      </c>
      <c r="K220" s="35">
        <f t="shared" si="9"/>
        <v>21.86991869918699</v>
      </c>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row>
    <row r="221" spans="1:115" ht="25.5">
      <c r="A221" s="36" t="s">
        <v>592</v>
      </c>
      <c r="B221" s="37" t="s">
        <v>258</v>
      </c>
      <c r="C221" s="38" t="s">
        <v>545</v>
      </c>
      <c r="D221" s="39" t="s">
        <v>256</v>
      </c>
      <c r="E221" s="40" t="s">
        <v>593</v>
      </c>
      <c r="F221" s="41" t="s">
        <v>389</v>
      </c>
      <c r="G221" s="34">
        <f t="shared" si="10"/>
        <v>7.2</v>
      </c>
      <c r="H221" s="42">
        <v>7200</v>
      </c>
      <c r="I221" s="13"/>
      <c r="J221" s="35">
        <v>4.16</v>
      </c>
      <c r="K221" s="35">
        <f t="shared" si="9"/>
        <v>57.777777777777786</v>
      </c>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row>
    <row r="222" spans="1:115" ht="180" customHeight="1">
      <c r="A222" s="61" t="s">
        <v>594</v>
      </c>
      <c r="B222" s="37" t="s">
        <v>258</v>
      </c>
      <c r="C222" s="38" t="s">
        <v>545</v>
      </c>
      <c r="D222" s="39" t="s">
        <v>256</v>
      </c>
      <c r="E222" s="40" t="s">
        <v>595</v>
      </c>
      <c r="F222" s="41" t="s">
        <v>389</v>
      </c>
      <c r="G222" s="34">
        <f t="shared" si="10"/>
        <v>20579.1</v>
      </c>
      <c r="H222" s="42">
        <v>20579100</v>
      </c>
      <c r="I222" s="13">
        <v>0</v>
      </c>
      <c r="J222" s="35">
        <v>20579.1</v>
      </c>
      <c r="K222" s="35">
        <f t="shared" si="9"/>
        <v>100</v>
      </c>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row>
    <row r="223" spans="1:115" ht="38.25">
      <c r="A223" s="36" t="s">
        <v>596</v>
      </c>
      <c r="B223" s="37" t="s">
        <v>258</v>
      </c>
      <c r="C223" s="38" t="s">
        <v>545</v>
      </c>
      <c r="D223" s="39" t="s">
        <v>256</v>
      </c>
      <c r="E223" s="40" t="s">
        <v>597</v>
      </c>
      <c r="F223" s="41" t="s">
        <v>389</v>
      </c>
      <c r="G223" s="34">
        <f t="shared" si="10"/>
        <v>1388.4</v>
      </c>
      <c r="H223" s="42">
        <v>1388400</v>
      </c>
      <c r="I223" s="13">
        <v>0</v>
      </c>
      <c r="J223" s="35">
        <v>1388.4</v>
      </c>
      <c r="K223" s="35">
        <f t="shared" si="9"/>
        <v>100</v>
      </c>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row>
    <row r="224" spans="1:115" ht="122.25" customHeight="1">
      <c r="A224" s="54" t="s">
        <v>598</v>
      </c>
      <c r="B224" s="37" t="s">
        <v>258</v>
      </c>
      <c r="C224" s="38" t="s">
        <v>545</v>
      </c>
      <c r="D224" s="39" t="s">
        <v>256</v>
      </c>
      <c r="E224" s="40" t="s">
        <v>599</v>
      </c>
      <c r="F224" s="41" t="s">
        <v>389</v>
      </c>
      <c r="G224" s="34">
        <f t="shared" si="10"/>
        <v>327.4</v>
      </c>
      <c r="H224" s="42">
        <v>327400</v>
      </c>
      <c r="I224" s="13"/>
      <c r="J224" s="35">
        <v>327.4</v>
      </c>
      <c r="K224" s="35">
        <f t="shared" si="9"/>
        <v>100</v>
      </c>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row>
    <row r="225" spans="1:115" ht="45" customHeight="1">
      <c r="A225" s="54" t="s">
        <v>600</v>
      </c>
      <c r="B225" s="37" t="s">
        <v>258</v>
      </c>
      <c r="C225" s="38" t="s">
        <v>545</v>
      </c>
      <c r="D225" s="39" t="s">
        <v>256</v>
      </c>
      <c r="E225" s="40" t="s">
        <v>601</v>
      </c>
      <c r="F225" s="41" t="s">
        <v>389</v>
      </c>
      <c r="G225" s="34">
        <f t="shared" si="10"/>
        <v>762.2</v>
      </c>
      <c r="H225" s="13">
        <v>762200</v>
      </c>
      <c r="I225" s="13">
        <v>0</v>
      </c>
      <c r="J225" s="35">
        <v>762.2</v>
      </c>
      <c r="K225" s="35">
        <f t="shared" si="9"/>
        <v>100</v>
      </c>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row>
    <row r="226" spans="1:115" ht="25.5">
      <c r="A226" s="54" t="s">
        <v>602</v>
      </c>
      <c r="B226" s="37" t="s">
        <v>258</v>
      </c>
      <c r="C226" s="38" t="s">
        <v>545</v>
      </c>
      <c r="D226" s="39" t="s">
        <v>256</v>
      </c>
      <c r="E226" s="40" t="s">
        <v>603</v>
      </c>
      <c r="F226" s="41" t="s">
        <v>389</v>
      </c>
      <c r="G226" s="34">
        <f t="shared" si="10"/>
        <v>33.7</v>
      </c>
      <c r="H226" s="42">
        <v>33700</v>
      </c>
      <c r="I226" s="13">
        <v>0</v>
      </c>
      <c r="J226" s="35">
        <v>28.38</v>
      </c>
      <c r="K226" s="35">
        <f t="shared" si="9"/>
        <v>84.21364985163203</v>
      </c>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row>
    <row r="227" spans="1:115" ht="78.75" customHeight="1">
      <c r="A227" s="36" t="s">
        <v>604</v>
      </c>
      <c r="B227" s="37" t="s">
        <v>258</v>
      </c>
      <c r="C227" s="38" t="s">
        <v>545</v>
      </c>
      <c r="D227" s="39" t="s">
        <v>256</v>
      </c>
      <c r="E227" s="40" t="s">
        <v>605</v>
      </c>
      <c r="F227" s="41" t="s">
        <v>389</v>
      </c>
      <c r="G227" s="34">
        <f t="shared" si="10"/>
        <v>40781.6</v>
      </c>
      <c r="H227" s="42">
        <v>40781600</v>
      </c>
      <c r="I227" s="13"/>
      <c r="J227" s="35">
        <v>38036.34</v>
      </c>
      <c r="K227" s="35">
        <f t="shared" si="9"/>
        <v>93.26838574258979</v>
      </c>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row>
    <row r="228" spans="1:115" ht="81.75" customHeight="1">
      <c r="A228" s="36" t="s">
        <v>606</v>
      </c>
      <c r="B228" s="37" t="s">
        <v>258</v>
      </c>
      <c r="C228" s="38" t="s">
        <v>545</v>
      </c>
      <c r="D228" s="39" t="s">
        <v>256</v>
      </c>
      <c r="E228" s="40" t="s">
        <v>607</v>
      </c>
      <c r="F228" s="41" t="s">
        <v>389</v>
      </c>
      <c r="G228" s="34">
        <f t="shared" si="10"/>
        <v>721.6</v>
      </c>
      <c r="H228" s="42">
        <v>721600</v>
      </c>
      <c r="I228" s="13"/>
      <c r="J228" s="35">
        <v>435.6</v>
      </c>
      <c r="K228" s="35">
        <f t="shared" si="9"/>
        <v>60.36585365853659</v>
      </c>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row>
    <row r="229" spans="1:115" ht="63" customHeight="1">
      <c r="A229" s="54" t="s">
        <v>608</v>
      </c>
      <c r="B229" s="37" t="s">
        <v>258</v>
      </c>
      <c r="C229" s="38" t="s">
        <v>545</v>
      </c>
      <c r="D229" s="39" t="s">
        <v>256</v>
      </c>
      <c r="E229" s="40" t="s">
        <v>609</v>
      </c>
      <c r="F229" s="41" t="s">
        <v>389</v>
      </c>
      <c r="G229" s="34">
        <f t="shared" si="10"/>
        <v>570</v>
      </c>
      <c r="H229" s="42">
        <v>570000</v>
      </c>
      <c r="I229" s="13"/>
      <c r="J229" s="35">
        <v>570</v>
      </c>
      <c r="K229" s="35">
        <f t="shared" si="9"/>
        <v>100</v>
      </c>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row>
    <row r="230" spans="1:115" ht="78.75" customHeight="1">
      <c r="A230" s="54" t="s">
        <v>0</v>
      </c>
      <c r="B230" s="37" t="s">
        <v>258</v>
      </c>
      <c r="C230" s="38" t="s">
        <v>545</v>
      </c>
      <c r="D230" s="39" t="s">
        <v>256</v>
      </c>
      <c r="E230" s="40" t="s">
        <v>1</v>
      </c>
      <c r="F230" s="41" t="s">
        <v>389</v>
      </c>
      <c r="G230" s="34">
        <f t="shared" si="10"/>
        <v>8.2</v>
      </c>
      <c r="H230" s="42">
        <v>8200</v>
      </c>
      <c r="I230" s="13"/>
      <c r="J230" s="35">
        <v>7.58</v>
      </c>
      <c r="K230" s="35">
        <f t="shared" si="9"/>
        <v>92.4390243902439</v>
      </c>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row>
    <row r="231" spans="1:115" ht="48" customHeight="1">
      <c r="A231" s="54" t="s">
        <v>2</v>
      </c>
      <c r="B231" s="37" t="s">
        <v>258</v>
      </c>
      <c r="C231" s="38" t="s">
        <v>545</v>
      </c>
      <c r="D231" s="39" t="s">
        <v>256</v>
      </c>
      <c r="E231" s="40" t="s">
        <v>3</v>
      </c>
      <c r="F231" s="41" t="s">
        <v>389</v>
      </c>
      <c r="G231" s="34">
        <f t="shared" si="10"/>
        <v>1008</v>
      </c>
      <c r="H231" s="42">
        <v>1008000</v>
      </c>
      <c r="I231" s="13">
        <v>0</v>
      </c>
      <c r="J231" s="35">
        <v>1008</v>
      </c>
      <c r="K231" s="35">
        <f t="shared" si="9"/>
        <v>100</v>
      </c>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row>
    <row r="232" spans="1:115" ht="102">
      <c r="A232" s="54" t="s">
        <v>4</v>
      </c>
      <c r="B232" s="37" t="s">
        <v>258</v>
      </c>
      <c r="C232" s="38" t="s">
        <v>545</v>
      </c>
      <c r="D232" s="39" t="s">
        <v>256</v>
      </c>
      <c r="E232" s="40" t="s">
        <v>5</v>
      </c>
      <c r="F232" s="41" t="s">
        <v>389</v>
      </c>
      <c r="G232" s="34">
        <f t="shared" si="10"/>
        <v>343.9</v>
      </c>
      <c r="H232" s="42">
        <v>343900</v>
      </c>
      <c r="I232" s="13"/>
      <c r="J232" s="35">
        <v>313.8</v>
      </c>
      <c r="K232" s="35">
        <f t="shared" si="9"/>
        <v>91.24745565571388</v>
      </c>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row>
    <row r="233" spans="1:115" ht="198" customHeight="1">
      <c r="A233" s="36" t="s">
        <v>6</v>
      </c>
      <c r="B233" s="37" t="s">
        <v>258</v>
      </c>
      <c r="C233" s="38" t="s">
        <v>545</v>
      </c>
      <c r="D233" s="39" t="s">
        <v>256</v>
      </c>
      <c r="E233" s="40" t="s">
        <v>7</v>
      </c>
      <c r="F233" s="41" t="s">
        <v>389</v>
      </c>
      <c r="G233" s="34">
        <f t="shared" si="10"/>
        <v>299057.63</v>
      </c>
      <c r="H233" s="13">
        <v>299057630</v>
      </c>
      <c r="I233" s="13">
        <v>0</v>
      </c>
      <c r="J233" s="35">
        <v>299057.63</v>
      </c>
      <c r="K233" s="35">
        <f t="shared" si="9"/>
        <v>100</v>
      </c>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row>
    <row r="234" spans="1:115" ht="51">
      <c r="A234" s="36" t="s">
        <v>8</v>
      </c>
      <c r="B234" s="37" t="s">
        <v>258</v>
      </c>
      <c r="C234" s="38" t="s">
        <v>545</v>
      </c>
      <c r="D234" s="39" t="s">
        <v>256</v>
      </c>
      <c r="E234" s="40" t="s">
        <v>9</v>
      </c>
      <c r="F234" s="41" t="s">
        <v>389</v>
      </c>
      <c r="G234" s="34">
        <f t="shared" si="10"/>
        <v>724.2</v>
      </c>
      <c r="H234" s="42">
        <v>724200</v>
      </c>
      <c r="I234" s="13"/>
      <c r="J234" s="35">
        <v>724.2</v>
      </c>
      <c r="K234" s="35">
        <f t="shared" si="9"/>
        <v>100</v>
      </c>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row>
    <row r="235" spans="1:115" ht="51">
      <c r="A235" s="36" t="s">
        <v>10</v>
      </c>
      <c r="B235" s="37" t="s">
        <v>258</v>
      </c>
      <c r="C235" s="38" t="s">
        <v>545</v>
      </c>
      <c r="D235" s="39" t="s">
        <v>395</v>
      </c>
      <c r="E235" s="40" t="s">
        <v>11</v>
      </c>
      <c r="F235" s="41" t="s">
        <v>395</v>
      </c>
      <c r="G235" s="34">
        <f t="shared" si="10"/>
        <v>15408.6</v>
      </c>
      <c r="H235" s="42">
        <v>15408600</v>
      </c>
      <c r="I235" s="13">
        <v>0</v>
      </c>
      <c r="J235" s="35">
        <v>15408.6</v>
      </c>
      <c r="K235" s="35">
        <f t="shared" si="9"/>
        <v>100</v>
      </c>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row>
    <row r="236" spans="1:115" ht="50.25" customHeight="1">
      <c r="A236" s="36" t="s">
        <v>12</v>
      </c>
      <c r="B236" s="37" t="s">
        <v>258</v>
      </c>
      <c r="C236" s="38" t="s">
        <v>545</v>
      </c>
      <c r="D236" s="39" t="s">
        <v>256</v>
      </c>
      <c r="E236" s="40" t="s">
        <v>13</v>
      </c>
      <c r="F236" s="41" t="s">
        <v>389</v>
      </c>
      <c r="G236" s="34">
        <f t="shared" si="10"/>
        <v>1752.8</v>
      </c>
      <c r="H236" s="42">
        <v>1752800</v>
      </c>
      <c r="I236" s="13"/>
      <c r="J236" s="35">
        <v>1752.8</v>
      </c>
      <c r="K236" s="35">
        <f t="shared" si="9"/>
        <v>100</v>
      </c>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row>
    <row r="237" spans="1:115" ht="38.25">
      <c r="A237" s="36" t="s">
        <v>14</v>
      </c>
      <c r="B237" s="37" t="s">
        <v>258</v>
      </c>
      <c r="C237" s="38" t="s">
        <v>545</v>
      </c>
      <c r="D237" s="39" t="s">
        <v>256</v>
      </c>
      <c r="E237" s="40" t="s">
        <v>15</v>
      </c>
      <c r="F237" s="41" t="s">
        <v>389</v>
      </c>
      <c r="G237" s="34">
        <f t="shared" si="10"/>
        <v>2687.4</v>
      </c>
      <c r="H237" s="13">
        <v>2687400</v>
      </c>
      <c r="I237" s="13">
        <v>0</v>
      </c>
      <c r="J237" s="35">
        <v>2687.4</v>
      </c>
      <c r="K237" s="35">
        <f t="shared" si="9"/>
        <v>100</v>
      </c>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row>
    <row r="238" spans="1:115" ht="76.5">
      <c r="A238" s="36" t="s">
        <v>16</v>
      </c>
      <c r="B238" s="37" t="s">
        <v>258</v>
      </c>
      <c r="C238" s="38" t="s">
        <v>545</v>
      </c>
      <c r="D238" s="39" t="s">
        <v>256</v>
      </c>
      <c r="E238" s="40" t="s">
        <v>17</v>
      </c>
      <c r="F238" s="41" t="s">
        <v>389</v>
      </c>
      <c r="G238" s="34">
        <f t="shared" si="10"/>
        <v>20534.8</v>
      </c>
      <c r="H238" s="42">
        <v>20534800</v>
      </c>
      <c r="I238" s="13"/>
      <c r="J238" s="35">
        <v>20534.8</v>
      </c>
      <c r="K238" s="35">
        <f aca="true" t="shared" si="11" ref="K238:K301">J238/G238*100</f>
        <v>100</v>
      </c>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row>
    <row r="239" spans="1:115" ht="38.25">
      <c r="A239" s="54" t="s">
        <v>18</v>
      </c>
      <c r="B239" s="37" t="s">
        <v>258</v>
      </c>
      <c r="C239" s="38" t="s">
        <v>545</v>
      </c>
      <c r="D239" s="39" t="s">
        <v>256</v>
      </c>
      <c r="E239" s="40" t="s">
        <v>19</v>
      </c>
      <c r="F239" s="41" t="s">
        <v>389</v>
      </c>
      <c r="G239" s="34">
        <f t="shared" si="10"/>
        <v>14558.95</v>
      </c>
      <c r="H239" s="13">
        <v>14558950</v>
      </c>
      <c r="I239" s="13">
        <v>0</v>
      </c>
      <c r="J239" s="35">
        <v>14558.95</v>
      </c>
      <c r="K239" s="35">
        <f t="shared" si="11"/>
        <v>100</v>
      </c>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row>
    <row r="240" spans="1:115" ht="32.25" customHeight="1">
      <c r="A240" s="36" t="s">
        <v>20</v>
      </c>
      <c r="B240" s="37" t="s">
        <v>258</v>
      </c>
      <c r="C240" s="38" t="s">
        <v>545</v>
      </c>
      <c r="D240" s="39" t="s">
        <v>256</v>
      </c>
      <c r="E240" s="40" t="s">
        <v>21</v>
      </c>
      <c r="F240" s="41" t="s">
        <v>389</v>
      </c>
      <c r="G240" s="34">
        <f t="shared" si="10"/>
        <v>319.5</v>
      </c>
      <c r="H240" s="42">
        <v>319500</v>
      </c>
      <c r="I240" s="13"/>
      <c r="J240" s="35">
        <v>319.5</v>
      </c>
      <c r="K240" s="35">
        <f t="shared" si="11"/>
        <v>100</v>
      </c>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row>
    <row r="241" spans="1:115" ht="50.25" customHeight="1">
      <c r="A241" s="36" t="s">
        <v>22</v>
      </c>
      <c r="B241" s="37" t="s">
        <v>258</v>
      </c>
      <c r="C241" s="38" t="s">
        <v>545</v>
      </c>
      <c r="D241" s="39" t="s">
        <v>256</v>
      </c>
      <c r="E241" s="40" t="s">
        <v>23</v>
      </c>
      <c r="F241" s="41" t="s">
        <v>389</v>
      </c>
      <c r="G241" s="34">
        <f t="shared" si="10"/>
        <v>417.4</v>
      </c>
      <c r="H241" s="42">
        <v>417400</v>
      </c>
      <c r="I241" s="13"/>
      <c r="J241" s="35">
        <v>417.4</v>
      </c>
      <c r="K241" s="35">
        <f t="shared" si="11"/>
        <v>100</v>
      </c>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row>
    <row r="242" spans="1:115" ht="44.25" customHeight="1">
      <c r="A242" s="56" t="s">
        <v>24</v>
      </c>
      <c r="B242" s="37" t="s">
        <v>258</v>
      </c>
      <c r="C242" s="38" t="s">
        <v>545</v>
      </c>
      <c r="D242" s="39" t="s">
        <v>256</v>
      </c>
      <c r="E242" s="40" t="s">
        <v>25</v>
      </c>
      <c r="F242" s="41" t="s">
        <v>389</v>
      </c>
      <c r="G242" s="34">
        <f t="shared" si="10"/>
        <v>194.6</v>
      </c>
      <c r="H242" s="42">
        <v>194600</v>
      </c>
      <c r="I242" s="13"/>
      <c r="J242" s="35">
        <v>194.6</v>
      </c>
      <c r="K242" s="35">
        <f t="shared" si="11"/>
        <v>100</v>
      </c>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row>
    <row r="243" spans="1:115" ht="79.5" customHeight="1">
      <c r="A243" s="61" t="s">
        <v>26</v>
      </c>
      <c r="B243" s="37" t="s">
        <v>258</v>
      </c>
      <c r="C243" s="38" t="s">
        <v>545</v>
      </c>
      <c r="D243" s="39" t="s">
        <v>256</v>
      </c>
      <c r="E243" s="40" t="s">
        <v>27</v>
      </c>
      <c r="F243" s="41" t="s">
        <v>389</v>
      </c>
      <c r="G243" s="34">
        <f t="shared" si="10"/>
        <v>17984.6</v>
      </c>
      <c r="H243" s="13">
        <v>17984600</v>
      </c>
      <c r="I243" s="13">
        <v>0</v>
      </c>
      <c r="J243" s="35">
        <v>17984.6</v>
      </c>
      <c r="K243" s="35">
        <f t="shared" si="11"/>
        <v>100</v>
      </c>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row>
    <row r="244" spans="1:115" ht="12.75">
      <c r="A244" s="36" t="s">
        <v>28</v>
      </c>
      <c r="B244" s="37" t="s">
        <v>258</v>
      </c>
      <c r="C244" s="38" t="s">
        <v>545</v>
      </c>
      <c r="D244" s="39" t="s">
        <v>256</v>
      </c>
      <c r="E244" s="40" t="s">
        <v>29</v>
      </c>
      <c r="F244" s="41" t="s">
        <v>389</v>
      </c>
      <c r="G244" s="34">
        <f t="shared" si="10"/>
        <v>15640.29</v>
      </c>
      <c r="H244" s="42">
        <v>15640290</v>
      </c>
      <c r="I244" s="13">
        <v>0</v>
      </c>
      <c r="J244" s="35">
        <v>15495.49</v>
      </c>
      <c r="K244" s="35">
        <f t="shared" si="11"/>
        <v>99.0741859645825</v>
      </c>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row>
    <row r="245" spans="1:115" ht="16.5" customHeight="1">
      <c r="A245" s="36" t="s">
        <v>30</v>
      </c>
      <c r="B245" s="37" t="s">
        <v>258</v>
      </c>
      <c r="C245" s="38" t="s">
        <v>545</v>
      </c>
      <c r="D245" s="39" t="s">
        <v>256</v>
      </c>
      <c r="E245" s="40" t="s">
        <v>31</v>
      </c>
      <c r="F245" s="41" t="s">
        <v>389</v>
      </c>
      <c r="G245" s="34">
        <f t="shared" si="10"/>
        <v>66.7</v>
      </c>
      <c r="H245" s="13">
        <v>66700</v>
      </c>
      <c r="I245" s="13">
        <v>0</v>
      </c>
      <c r="J245" s="35">
        <v>63.8</v>
      </c>
      <c r="K245" s="35">
        <f t="shared" si="11"/>
        <v>95.65217391304347</v>
      </c>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row>
    <row r="246" spans="1:115" ht="165" customHeight="1">
      <c r="A246" s="36" t="s">
        <v>32</v>
      </c>
      <c r="B246" s="37" t="s">
        <v>258</v>
      </c>
      <c r="C246" s="38" t="s">
        <v>545</v>
      </c>
      <c r="D246" s="39" t="s">
        <v>256</v>
      </c>
      <c r="E246" s="40" t="s">
        <v>33</v>
      </c>
      <c r="F246" s="41" t="s">
        <v>389</v>
      </c>
      <c r="G246" s="34">
        <f t="shared" si="10"/>
        <v>88.09</v>
      </c>
      <c r="H246" s="62">
        <f>H247+H248+H249</f>
        <v>88090</v>
      </c>
      <c r="I246" s="62">
        <f>I247+I248+I249</f>
        <v>0</v>
      </c>
      <c r="J246" s="34">
        <f>J247+J248+J249</f>
        <v>88.04</v>
      </c>
      <c r="K246" s="35">
        <f t="shared" si="11"/>
        <v>99.9432398683165</v>
      </c>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row>
    <row r="247" spans="1:115" ht="33" customHeight="1">
      <c r="A247" s="36" t="s">
        <v>34</v>
      </c>
      <c r="B247" s="37" t="s">
        <v>258</v>
      </c>
      <c r="C247" s="38" t="s">
        <v>545</v>
      </c>
      <c r="D247" s="39" t="s">
        <v>256</v>
      </c>
      <c r="E247" s="40" t="s">
        <v>35</v>
      </c>
      <c r="F247" s="41" t="s">
        <v>389</v>
      </c>
      <c r="G247" s="34">
        <f t="shared" si="10"/>
        <v>6</v>
      </c>
      <c r="H247" s="42">
        <v>6000</v>
      </c>
      <c r="I247" s="13"/>
      <c r="J247" s="35">
        <v>6</v>
      </c>
      <c r="K247" s="35">
        <f t="shared" si="11"/>
        <v>100</v>
      </c>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row>
    <row r="248" spans="1:115" ht="43.5" customHeight="1">
      <c r="A248" s="36" t="s">
        <v>36</v>
      </c>
      <c r="B248" s="37" t="s">
        <v>258</v>
      </c>
      <c r="C248" s="38" t="s">
        <v>545</v>
      </c>
      <c r="D248" s="39" t="s">
        <v>256</v>
      </c>
      <c r="E248" s="40" t="s">
        <v>37</v>
      </c>
      <c r="F248" s="41" t="s">
        <v>389</v>
      </c>
      <c r="G248" s="34">
        <f t="shared" si="10"/>
        <v>81</v>
      </c>
      <c r="H248" s="42">
        <v>81000</v>
      </c>
      <c r="I248" s="13"/>
      <c r="J248" s="35">
        <v>81</v>
      </c>
      <c r="K248" s="35">
        <f t="shared" si="11"/>
        <v>100</v>
      </c>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row>
    <row r="249" spans="1:115" ht="62.25" customHeight="1">
      <c r="A249" s="36" t="s">
        <v>38</v>
      </c>
      <c r="B249" s="37" t="s">
        <v>258</v>
      </c>
      <c r="C249" s="38" t="s">
        <v>545</v>
      </c>
      <c r="D249" s="39" t="s">
        <v>256</v>
      </c>
      <c r="E249" s="40" t="s">
        <v>39</v>
      </c>
      <c r="F249" s="41" t="s">
        <v>389</v>
      </c>
      <c r="G249" s="34">
        <f t="shared" si="10"/>
        <v>1.09</v>
      </c>
      <c r="H249" s="42">
        <v>1090</v>
      </c>
      <c r="I249" s="13"/>
      <c r="J249" s="35">
        <v>1.04</v>
      </c>
      <c r="K249" s="35">
        <f t="shared" si="11"/>
        <v>95.41284403669724</v>
      </c>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row>
    <row r="250" spans="1:115" ht="198" customHeight="1">
      <c r="A250" s="60" t="s">
        <v>40</v>
      </c>
      <c r="B250" s="37" t="s">
        <v>258</v>
      </c>
      <c r="C250" s="38" t="s">
        <v>545</v>
      </c>
      <c r="D250" s="39" t="s">
        <v>256</v>
      </c>
      <c r="E250" s="40" t="s">
        <v>41</v>
      </c>
      <c r="F250" s="41" t="s">
        <v>389</v>
      </c>
      <c r="G250" s="34">
        <f t="shared" si="10"/>
        <v>27046.7</v>
      </c>
      <c r="H250" s="42">
        <f>H251+H252</f>
        <v>27046700</v>
      </c>
      <c r="I250" s="42">
        <f>I251+I252</f>
        <v>0</v>
      </c>
      <c r="J250" s="34">
        <f>J251+J252</f>
        <v>25082.03</v>
      </c>
      <c r="K250" s="35">
        <f t="shared" si="11"/>
        <v>92.73600845944236</v>
      </c>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row>
    <row r="251" spans="1:115" ht="78.75" customHeight="1">
      <c r="A251" s="54" t="s">
        <v>42</v>
      </c>
      <c r="B251" s="37" t="s">
        <v>258</v>
      </c>
      <c r="C251" s="38" t="s">
        <v>545</v>
      </c>
      <c r="D251" s="39" t="s">
        <v>256</v>
      </c>
      <c r="E251" s="40" t="s">
        <v>43</v>
      </c>
      <c r="F251" s="41" t="s">
        <v>389</v>
      </c>
      <c r="G251" s="34">
        <f t="shared" si="10"/>
        <v>26723.8</v>
      </c>
      <c r="H251" s="13">
        <v>26723800</v>
      </c>
      <c r="I251" s="13">
        <v>0</v>
      </c>
      <c r="J251" s="35">
        <v>24821.57</v>
      </c>
      <c r="K251" s="35">
        <f t="shared" si="11"/>
        <v>92.8818880548425</v>
      </c>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row>
    <row r="252" spans="1:115" ht="91.5" customHeight="1">
      <c r="A252" s="54" t="s">
        <v>44</v>
      </c>
      <c r="B252" s="37" t="s">
        <v>258</v>
      </c>
      <c r="C252" s="38" t="s">
        <v>545</v>
      </c>
      <c r="D252" s="39" t="s">
        <v>256</v>
      </c>
      <c r="E252" s="40" t="s">
        <v>45</v>
      </c>
      <c r="F252" s="41" t="s">
        <v>389</v>
      </c>
      <c r="G252" s="34">
        <f t="shared" si="10"/>
        <v>322.9</v>
      </c>
      <c r="H252" s="13">
        <v>322900</v>
      </c>
      <c r="I252" s="13">
        <v>0</v>
      </c>
      <c r="J252" s="35">
        <v>260.46</v>
      </c>
      <c r="K252" s="35">
        <f t="shared" si="11"/>
        <v>80.66274388355528</v>
      </c>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row>
    <row r="253" spans="1:115" ht="63.75" customHeight="1">
      <c r="A253" s="59" t="s">
        <v>46</v>
      </c>
      <c r="B253" s="37" t="s">
        <v>258</v>
      </c>
      <c r="C253" s="38" t="s">
        <v>545</v>
      </c>
      <c r="D253" s="39" t="s">
        <v>256</v>
      </c>
      <c r="E253" s="40" t="s">
        <v>47</v>
      </c>
      <c r="F253" s="41" t="s">
        <v>389</v>
      </c>
      <c r="G253" s="34">
        <f t="shared" si="10"/>
        <v>668.3</v>
      </c>
      <c r="H253" s="42">
        <v>668300</v>
      </c>
      <c r="I253" s="42">
        <v>668300</v>
      </c>
      <c r="J253" s="34">
        <v>6.683</v>
      </c>
      <c r="K253" s="35">
        <f t="shared" si="11"/>
        <v>1</v>
      </c>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row>
    <row r="254" spans="1:115" ht="18.75" customHeight="1">
      <c r="A254" s="36" t="s">
        <v>48</v>
      </c>
      <c r="B254" s="37" t="s">
        <v>258</v>
      </c>
      <c r="C254" s="38" t="s">
        <v>545</v>
      </c>
      <c r="D254" s="39" t="s">
        <v>256</v>
      </c>
      <c r="E254" s="40" t="s">
        <v>49</v>
      </c>
      <c r="F254" s="41" t="s">
        <v>389</v>
      </c>
      <c r="G254" s="34">
        <f t="shared" si="10"/>
        <v>11.8</v>
      </c>
      <c r="H254" s="42">
        <v>11800</v>
      </c>
      <c r="I254" s="13"/>
      <c r="J254" s="35">
        <v>0.08</v>
      </c>
      <c r="K254" s="35">
        <f t="shared" si="11"/>
        <v>0.6779661016949152</v>
      </c>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row>
    <row r="255" spans="1:115" ht="138.75" customHeight="1">
      <c r="A255" s="63" t="s">
        <v>50</v>
      </c>
      <c r="B255" s="37" t="s">
        <v>258</v>
      </c>
      <c r="C255" s="38" t="s">
        <v>545</v>
      </c>
      <c r="D255" s="39" t="s">
        <v>256</v>
      </c>
      <c r="E255" s="40" t="s">
        <v>51</v>
      </c>
      <c r="F255" s="41" t="s">
        <v>389</v>
      </c>
      <c r="G255" s="34">
        <f t="shared" si="10"/>
        <v>112.67</v>
      </c>
      <c r="H255" s="42">
        <v>112670</v>
      </c>
      <c r="I255" s="13">
        <v>0</v>
      </c>
      <c r="J255" s="35">
        <v>112.67</v>
      </c>
      <c r="K255" s="35">
        <f t="shared" si="11"/>
        <v>100</v>
      </c>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row>
    <row r="256" spans="1:115" ht="78.75" customHeight="1">
      <c r="A256" s="36" t="s">
        <v>52</v>
      </c>
      <c r="B256" s="37" t="s">
        <v>258</v>
      </c>
      <c r="C256" s="38" t="s">
        <v>53</v>
      </c>
      <c r="D256" s="39" t="s">
        <v>209</v>
      </c>
      <c r="E256" s="40" t="s">
        <v>210</v>
      </c>
      <c r="F256" s="41" t="s">
        <v>389</v>
      </c>
      <c r="G256" s="34">
        <f t="shared" si="10"/>
        <v>8771.4</v>
      </c>
      <c r="H256" s="42">
        <f>H257+H258</f>
        <v>8771400</v>
      </c>
      <c r="I256" s="42">
        <f>I257+I258</f>
        <v>0</v>
      </c>
      <c r="J256" s="34">
        <f>J257+J258</f>
        <v>8771.4</v>
      </c>
      <c r="K256" s="35">
        <f t="shared" si="11"/>
        <v>100</v>
      </c>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row>
    <row r="257" spans="1:115" ht="61.5" customHeight="1">
      <c r="A257" s="36" t="s">
        <v>52</v>
      </c>
      <c r="B257" s="37" t="s">
        <v>258</v>
      </c>
      <c r="C257" s="38" t="s">
        <v>53</v>
      </c>
      <c r="D257" s="39" t="s">
        <v>256</v>
      </c>
      <c r="E257" s="40" t="s">
        <v>535</v>
      </c>
      <c r="F257" s="41" t="s">
        <v>389</v>
      </c>
      <c r="G257" s="34">
        <f t="shared" si="10"/>
        <v>1445.6</v>
      </c>
      <c r="H257" s="42">
        <v>1445600</v>
      </c>
      <c r="I257" s="13"/>
      <c r="J257" s="35">
        <v>1445.6</v>
      </c>
      <c r="K257" s="35">
        <f t="shared" si="11"/>
        <v>100</v>
      </c>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row>
    <row r="258" spans="1:115" ht="75.75" customHeight="1">
      <c r="A258" s="54" t="s">
        <v>54</v>
      </c>
      <c r="B258" s="37" t="s">
        <v>258</v>
      </c>
      <c r="C258" s="38" t="s">
        <v>53</v>
      </c>
      <c r="D258" s="39" t="s">
        <v>256</v>
      </c>
      <c r="E258" s="40" t="s">
        <v>401</v>
      </c>
      <c r="F258" s="41" t="s">
        <v>389</v>
      </c>
      <c r="G258" s="34">
        <f>H258/1000</f>
        <v>7325.8</v>
      </c>
      <c r="H258" s="42">
        <v>7325800</v>
      </c>
      <c r="I258" s="13">
        <v>0</v>
      </c>
      <c r="J258" s="35">
        <v>7325.8</v>
      </c>
      <c r="K258" s="35">
        <f t="shared" si="11"/>
        <v>100</v>
      </c>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row>
    <row r="259" spans="1:115" ht="76.5">
      <c r="A259" s="55" t="s">
        <v>55</v>
      </c>
      <c r="B259" s="37" t="s">
        <v>258</v>
      </c>
      <c r="C259" s="38" t="s">
        <v>56</v>
      </c>
      <c r="D259" s="39" t="s">
        <v>209</v>
      </c>
      <c r="E259" s="40" t="s">
        <v>207</v>
      </c>
      <c r="F259" s="41" t="s">
        <v>389</v>
      </c>
      <c r="G259" s="34">
        <f>H259/1000</f>
        <v>2406.3</v>
      </c>
      <c r="H259" s="42">
        <f>H260</f>
        <v>2406300</v>
      </c>
      <c r="I259" s="64">
        <f>I260</f>
        <v>0</v>
      </c>
      <c r="J259" s="34">
        <f>J260</f>
        <v>2382.2999999999997</v>
      </c>
      <c r="K259" s="35">
        <f t="shared" si="11"/>
        <v>99.00261812741552</v>
      </c>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row>
    <row r="260" spans="1:115" ht="94.5" customHeight="1">
      <c r="A260" s="36" t="s">
        <v>57</v>
      </c>
      <c r="B260" s="37" t="s">
        <v>258</v>
      </c>
      <c r="C260" s="38" t="s">
        <v>56</v>
      </c>
      <c r="D260" s="39" t="s">
        <v>256</v>
      </c>
      <c r="E260" s="40" t="s">
        <v>210</v>
      </c>
      <c r="F260" s="41" t="s">
        <v>389</v>
      </c>
      <c r="G260" s="34">
        <f aca="true" t="shared" si="12" ref="G260:G316">H260/1000</f>
        <v>2406.3</v>
      </c>
      <c r="H260" s="42">
        <f>H261+H262</f>
        <v>2406300</v>
      </c>
      <c r="I260" s="42">
        <f>I261+I262</f>
        <v>0</v>
      </c>
      <c r="J260" s="34">
        <f>J261+J262</f>
        <v>2382.2999999999997</v>
      </c>
      <c r="K260" s="35">
        <f t="shared" si="11"/>
        <v>99.00261812741552</v>
      </c>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row>
    <row r="261" spans="1:115" ht="94.5" customHeight="1">
      <c r="A261" s="36" t="s">
        <v>58</v>
      </c>
      <c r="B261" s="37" t="s">
        <v>258</v>
      </c>
      <c r="C261" s="38" t="s">
        <v>56</v>
      </c>
      <c r="D261" s="39" t="s">
        <v>256</v>
      </c>
      <c r="E261" s="40" t="s">
        <v>59</v>
      </c>
      <c r="F261" s="41" t="s">
        <v>389</v>
      </c>
      <c r="G261" s="34">
        <f t="shared" si="12"/>
        <v>2359.1</v>
      </c>
      <c r="H261" s="42">
        <v>2359100</v>
      </c>
      <c r="I261" s="13"/>
      <c r="J261" s="35">
        <v>2359.1</v>
      </c>
      <c r="K261" s="35">
        <f t="shared" si="11"/>
        <v>100</v>
      </c>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row>
    <row r="262" spans="1:115" ht="76.5">
      <c r="A262" s="36" t="s">
        <v>60</v>
      </c>
      <c r="B262" s="37" t="s">
        <v>258</v>
      </c>
      <c r="C262" s="38" t="s">
        <v>56</v>
      </c>
      <c r="D262" s="39" t="s">
        <v>256</v>
      </c>
      <c r="E262" s="40" t="s">
        <v>61</v>
      </c>
      <c r="F262" s="41" t="s">
        <v>389</v>
      </c>
      <c r="G262" s="34">
        <f t="shared" si="12"/>
        <v>47.2</v>
      </c>
      <c r="H262" s="42">
        <v>47200</v>
      </c>
      <c r="I262" s="13"/>
      <c r="J262" s="35">
        <v>23.2</v>
      </c>
      <c r="K262" s="35">
        <f t="shared" si="11"/>
        <v>49.15254237288135</v>
      </c>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row>
    <row r="263" spans="1:115" ht="127.5" customHeight="1" hidden="1">
      <c r="A263" s="36" t="s">
        <v>62</v>
      </c>
      <c r="B263" s="37" t="s">
        <v>395</v>
      </c>
      <c r="C263" s="38" t="s">
        <v>63</v>
      </c>
      <c r="D263" s="39" t="s">
        <v>395</v>
      </c>
      <c r="E263" s="40" t="s">
        <v>395</v>
      </c>
      <c r="F263" s="41" t="s">
        <v>395</v>
      </c>
      <c r="G263" s="34">
        <f t="shared" si="12"/>
        <v>0</v>
      </c>
      <c r="H263" s="42">
        <f>H264+H266</f>
        <v>0</v>
      </c>
      <c r="I263" s="13"/>
      <c r="J263" s="35"/>
      <c r="K263" s="35" t="e">
        <f t="shared" si="11"/>
        <v>#DIV/0!</v>
      </c>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row>
    <row r="264" spans="1:115" ht="12.75" customHeight="1" hidden="1">
      <c r="A264" s="36" t="s">
        <v>64</v>
      </c>
      <c r="B264" s="37" t="s">
        <v>395</v>
      </c>
      <c r="C264" s="38" t="s">
        <v>63</v>
      </c>
      <c r="D264" s="39" t="s">
        <v>395</v>
      </c>
      <c r="E264" s="40" t="s">
        <v>535</v>
      </c>
      <c r="F264" s="41" t="s">
        <v>395</v>
      </c>
      <c r="G264" s="34">
        <f t="shared" si="12"/>
        <v>0</v>
      </c>
      <c r="H264" s="42">
        <f>H265</f>
        <v>0</v>
      </c>
      <c r="I264" s="13"/>
      <c r="J264" s="35"/>
      <c r="K264" s="35" t="e">
        <f t="shared" si="11"/>
        <v>#DIV/0!</v>
      </c>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row>
    <row r="265" spans="1:115" ht="127.5" customHeight="1" hidden="1">
      <c r="A265" s="36" t="s">
        <v>62</v>
      </c>
      <c r="B265" s="37" t="s">
        <v>258</v>
      </c>
      <c r="C265" s="38" t="s">
        <v>63</v>
      </c>
      <c r="D265" s="39" t="s">
        <v>256</v>
      </c>
      <c r="E265" s="40" t="s">
        <v>535</v>
      </c>
      <c r="F265" s="41" t="s">
        <v>389</v>
      </c>
      <c r="G265" s="34">
        <f t="shared" si="12"/>
        <v>0</v>
      </c>
      <c r="H265" s="42">
        <v>0</v>
      </c>
      <c r="I265" s="13"/>
      <c r="J265" s="35"/>
      <c r="K265" s="35" t="e">
        <f t="shared" si="11"/>
        <v>#DIV/0!</v>
      </c>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row>
    <row r="266" spans="1:115" ht="12.75" customHeight="1" hidden="1">
      <c r="A266" s="36" t="s">
        <v>536</v>
      </c>
      <c r="B266" s="37" t="s">
        <v>395</v>
      </c>
      <c r="C266" s="38" t="s">
        <v>63</v>
      </c>
      <c r="D266" s="39" t="s">
        <v>395</v>
      </c>
      <c r="E266" s="40" t="s">
        <v>401</v>
      </c>
      <c r="F266" s="41" t="s">
        <v>395</v>
      </c>
      <c r="G266" s="34">
        <f t="shared" si="12"/>
        <v>0</v>
      </c>
      <c r="H266" s="42">
        <f>H267</f>
        <v>0</v>
      </c>
      <c r="I266" s="13"/>
      <c r="J266" s="35"/>
      <c r="K266" s="35" t="e">
        <f t="shared" si="11"/>
        <v>#DIV/0!</v>
      </c>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row>
    <row r="267" spans="1:115" ht="127.5" customHeight="1" hidden="1">
      <c r="A267" s="36" t="s">
        <v>62</v>
      </c>
      <c r="B267" s="37" t="s">
        <v>258</v>
      </c>
      <c r="C267" s="38" t="s">
        <v>63</v>
      </c>
      <c r="D267" s="39" t="s">
        <v>256</v>
      </c>
      <c r="E267" s="40" t="s">
        <v>401</v>
      </c>
      <c r="F267" s="41" t="s">
        <v>389</v>
      </c>
      <c r="G267" s="34">
        <f t="shared" si="12"/>
        <v>0</v>
      </c>
      <c r="H267" s="42">
        <v>0</v>
      </c>
      <c r="I267" s="13"/>
      <c r="J267" s="35"/>
      <c r="K267" s="35" t="e">
        <f t="shared" si="11"/>
        <v>#DIV/0!</v>
      </c>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row>
    <row r="268" spans="1:115" ht="76.5" customHeight="1">
      <c r="A268" s="56" t="s">
        <v>65</v>
      </c>
      <c r="B268" s="37" t="s">
        <v>258</v>
      </c>
      <c r="C268" s="38" t="s">
        <v>63</v>
      </c>
      <c r="D268" s="39" t="s">
        <v>256</v>
      </c>
      <c r="E268" s="40" t="s">
        <v>535</v>
      </c>
      <c r="F268" s="41" t="s">
        <v>389</v>
      </c>
      <c r="G268" s="34">
        <f t="shared" si="12"/>
        <v>631.798</v>
      </c>
      <c r="H268" s="13">
        <v>631798</v>
      </c>
      <c r="I268" s="13">
        <v>0</v>
      </c>
      <c r="J268" s="35">
        <v>631.798</v>
      </c>
      <c r="K268" s="35">
        <f t="shared" si="11"/>
        <v>100</v>
      </c>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row>
    <row r="269" spans="1:115" ht="74.25" customHeight="1">
      <c r="A269" s="56" t="s">
        <v>66</v>
      </c>
      <c r="B269" s="37" t="s">
        <v>258</v>
      </c>
      <c r="C269" s="38" t="s">
        <v>63</v>
      </c>
      <c r="D269" s="39" t="s">
        <v>256</v>
      </c>
      <c r="E269" s="40" t="s">
        <v>401</v>
      </c>
      <c r="F269" s="41" t="s">
        <v>389</v>
      </c>
      <c r="G269" s="34">
        <f t="shared" si="12"/>
        <v>33.676</v>
      </c>
      <c r="H269" s="42">
        <v>33676</v>
      </c>
      <c r="I269" s="13">
        <v>0</v>
      </c>
      <c r="J269" s="35">
        <v>33.68</v>
      </c>
      <c r="K269" s="35">
        <f t="shared" si="11"/>
        <v>100.01187789523695</v>
      </c>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row>
    <row r="270" spans="1:115" ht="77.25" customHeight="1">
      <c r="A270" s="60" t="s">
        <v>67</v>
      </c>
      <c r="B270" s="37" t="s">
        <v>258</v>
      </c>
      <c r="C270" s="38" t="s">
        <v>68</v>
      </c>
      <c r="D270" s="39" t="s">
        <v>209</v>
      </c>
      <c r="E270" s="40" t="s">
        <v>210</v>
      </c>
      <c r="F270" s="41" t="s">
        <v>389</v>
      </c>
      <c r="G270" s="34">
        <f t="shared" si="12"/>
        <v>4923.068</v>
      </c>
      <c r="H270" s="42">
        <f>H271</f>
        <v>4923068</v>
      </c>
      <c r="I270" s="42">
        <f>I271</f>
        <v>0</v>
      </c>
      <c r="J270" s="34">
        <f>J271</f>
        <v>4848.39</v>
      </c>
      <c r="K270" s="35">
        <f t="shared" si="11"/>
        <v>98.48310037561944</v>
      </c>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row>
    <row r="271" spans="1:115" ht="76.5" customHeight="1">
      <c r="A271" s="60" t="s">
        <v>69</v>
      </c>
      <c r="B271" s="37" t="s">
        <v>258</v>
      </c>
      <c r="C271" s="38" t="s">
        <v>68</v>
      </c>
      <c r="D271" s="39" t="s">
        <v>256</v>
      </c>
      <c r="E271" s="40" t="s">
        <v>210</v>
      </c>
      <c r="F271" s="41" t="s">
        <v>389</v>
      </c>
      <c r="G271" s="34">
        <f t="shared" si="12"/>
        <v>4923.068</v>
      </c>
      <c r="H271" s="42">
        <f>H272+H273</f>
        <v>4923068</v>
      </c>
      <c r="I271" s="42">
        <f>I272+I273</f>
        <v>0</v>
      </c>
      <c r="J271" s="34">
        <f>J272+J273</f>
        <v>4848.39</v>
      </c>
      <c r="K271" s="35">
        <f t="shared" si="11"/>
        <v>98.48310037561944</v>
      </c>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row>
    <row r="272" spans="1:115" ht="75" customHeight="1">
      <c r="A272" s="54" t="s">
        <v>70</v>
      </c>
      <c r="B272" s="37" t="s">
        <v>258</v>
      </c>
      <c r="C272" s="38" t="s">
        <v>68</v>
      </c>
      <c r="D272" s="39" t="s">
        <v>256</v>
      </c>
      <c r="E272" s="40" t="s">
        <v>535</v>
      </c>
      <c r="F272" s="41" t="s">
        <v>389</v>
      </c>
      <c r="G272" s="34">
        <f t="shared" si="12"/>
        <v>4615.568</v>
      </c>
      <c r="H272" s="13">
        <v>4615568</v>
      </c>
      <c r="I272" s="13">
        <v>0</v>
      </c>
      <c r="J272" s="35">
        <v>4544.29</v>
      </c>
      <c r="K272" s="35">
        <f t="shared" si="11"/>
        <v>98.45570469333352</v>
      </c>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row>
    <row r="273" spans="1:115" ht="63" customHeight="1">
      <c r="A273" s="54" t="s">
        <v>71</v>
      </c>
      <c r="B273" s="37" t="s">
        <v>258</v>
      </c>
      <c r="C273" s="38" t="s">
        <v>68</v>
      </c>
      <c r="D273" s="39" t="s">
        <v>256</v>
      </c>
      <c r="E273" s="40" t="s">
        <v>401</v>
      </c>
      <c r="F273" s="41" t="s">
        <v>389</v>
      </c>
      <c r="G273" s="34">
        <f t="shared" si="12"/>
        <v>307.5</v>
      </c>
      <c r="H273" s="13">
        <v>307500</v>
      </c>
      <c r="I273" s="13">
        <v>0</v>
      </c>
      <c r="J273" s="35">
        <v>304.1</v>
      </c>
      <c r="K273" s="35">
        <f t="shared" si="11"/>
        <v>98.89430894308944</v>
      </c>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row>
    <row r="274" spans="1:115" ht="12.75">
      <c r="A274" s="36" t="s">
        <v>72</v>
      </c>
      <c r="B274" s="37" t="s">
        <v>258</v>
      </c>
      <c r="C274" s="38" t="s">
        <v>73</v>
      </c>
      <c r="D274" s="39" t="s">
        <v>209</v>
      </c>
      <c r="E274" s="40" t="s">
        <v>210</v>
      </c>
      <c r="F274" s="41" t="s">
        <v>389</v>
      </c>
      <c r="G274" s="34">
        <f t="shared" si="12"/>
        <v>19371.633</v>
      </c>
      <c r="H274" s="42">
        <f>H275+H278+H307</f>
        <v>19371633</v>
      </c>
      <c r="I274" s="42">
        <f>I275+I278+I307</f>
        <v>0</v>
      </c>
      <c r="J274" s="34">
        <f>J275+J278+J307</f>
        <v>17505.24</v>
      </c>
      <c r="K274" s="35">
        <f t="shared" si="11"/>
        <v>90.36532955172133</v>
      </c>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row>
    <row r="275" spans="1:115" ht="63" customHeight="1">
      <c r="A275" s="36" t="s">
        <v>74</v>
      </c>
      <c r="B275" s="37" t="s">
        <v>395</v>
      </c>
      <c r="C275" s="38" t="s">
        <v>75</v>
      </c>
      <c r="D275" s="39" t="s">
        <v>395</v>
      </c>
      <c r="E275" s="40" t="s">
        <v>395</v>
      </c>
      <c r="F275" s="41" t="s">
        <v>395</v>
      </c>
      <c r="G275" s="34">
        <f t="shared" si="12"/>
        <v>5602.01</v>
      </c>
      <c r="H275" s="42">
        <f>H276</f>
        <v>5602010</v>
      </c>
      <c r="I275" s="13">
        <f>I276</f>
        <v>0</v>
      </c>
      <c r="J275" s="35">
        <f>J276</f>
        <v>5584.2</v>
      </c>
      <c r="K275" s="35">
        <f t="shared" si="11"/>
        <v>99.68207839686112</v>
      </c>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row>
    <row r="276" spans="1:115" ht="65.25" customHeight="1">
      <c r="A276" s="36" t="s">
        <v>74</v>
      </c>
      <c r="B276" s="37" t="s">
        <v>258</v>
      </c>
      <c r="C276" s="38" t="s">
        <v>75</v>
      </c>
      <c r="D276" s="39" t="s">
        <v>256</v>
      </c>
      <c r="E276" s="40" t="s">
        <v>210</v>
      </c>
      <c r="F276" s="41" t="s">
        <v>389</v>
      </c>
      <c r="G276" s="34">
        <f t="shared" si="12"/>
        <v>5602.01</v>
      </c>
      <c r="H276" s="13">
        <v>5602010</v>
      </c>
      <c r="I276" s="13">
        <v>0</v>
      </c>
      <c r="J276" s="35">
        <v>5584.2</v>
      </c>
      <c r="K276" s="35">
        <f t="shared" si="11"/>
        <v>99.68207839686112</v>
      </c>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row>
    <row r="277" spans="1:115" ht="60" customHeight="1">
      <c r="A277" s="36" t="s">
        <v>76</v>
      </c>
      <c r="B277" s="37" t="s">
        <v>258</v>
      </c>
      <c r="C277" s="38" t="s">
        <v>77</v>
      </c>
      <c r="D277" s="39" t="s">
        <v>209</v>
      </c>
      <c r="E277" s="40" t="s">
        <v>210</v>
      </c>
      <c r="F277" s="41" t="s">
        <v>389</v>
      </c>
      <c r="G277" s="34">
        <f t="shared" si="12"/>
        <v>206</v>
      </c>
      <c r="H277" s="42">
        <f>H278</f>
        <v>206000</v>
      </c>
      <c r="I277" s="65">
        <f>I278</f>
        <v>0</v>
      </c>
      <c r="J277" s="34">
        <f>J278</f>
        <v>206</v>
      </c>
      <c r="K277" s="35">
        <f t="shared" si="11"/>
        <v>100</v>
      </c>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row>
    <row r="278" spans="1:115" ht="48.75" customHeight="1">
      <c r="A278" s="36" t="s">
        <v>78</v>
      </c>
      <c r="B278" s="37" t="s">
        <v>258</v>
      </c>
      <c r="C278" s="38" t="s">
        <v>77</v>
      </c>
      <c r="D278" s="39" t="s">
        <v>256</v>
      </c>
      <c r="E278" s="40" t="s">
        <v>210</v>
      </c>
      <c r="F278" s="41" t="s">
        <v>389</v>
      </c>
      <c r="G278" s="34">
        <f t="shared" si="12"/>
        <v>206</v>
      </c>
      <c r="H278" s="42">
        <v>206000</v>
      </c>
      <c r="I278" s="13"/>
      <c r="J278" s="35">
        <v>206</v>
      </c>
      <c r="K278" s="35">
        <f t="shared" si="11"/>
        <v>100</v>
      </c>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row>
    <row r="279" spans="1:115" ht="12.75" hidden="1">
      <c r="A279" s="36" t="s">
        <v>79</v>
      </c>
      <c r="B279" s="37" t="s">
        <v>207</v>
      </c>
      <c r="C279" s="38" t="s">
        <v>80</v>
      </c>
      <c r="D279" s="39" t="s">
        <v>81</v>
      </c>
      <c r="E279" s="40" t="s">
        <v>410</v>
      </c>
      <c r="F279" s="41" t="s">
        <v>82</v>
      </c>
      <c r="G279" s="34">
        <f t="shared" si="12"/>
        <v>0</v>
      </c>
      <c r="H279" s="42">
        <f>H280</f>
        <v>0</v>
      </c>
      <c r="I279" s="14"/>
      <c r="J279" s="35"/>
      <c r="K279" s="35" t="e">
        <f t="shared" si="11"/>
        <v>#DIV/0!</v>
      </c>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row>
    <row r="280" spans="1:115" ht="25.5" hidden="1">
      <c r="A280" s="36" t="s">
        <v>83</v>
      </c>
      <c r="B280" s="37" t="s">
        <v>207</v>
      </c>
      <c r="C280" s="38" t="s">
        <v>84</v>
      </c>
      <c r="D280" s="39" t="s">
        <v>85</v>
      </c>
      <c r="E280" s="40" t="s">
        <v>86</v>
      </c>
      <c r="F280" s="41" t="s">
        <v>87</v>
      </c>
      <c r="G280" s="34">
        <f t="shared" si="12"/>
        <v>0</v>
      </c>
      <c r="H280" s="42">
        <f>H281+H282</f>
        <v>0</v>
      </c>
      <c r="I280" s="14"/>
      <c r="J280" s="35"/>
      <c r="K280" s="35" t="e">
        <f t="shared" si="11"/>
        <v>#DIV/0!</v>
      </c>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row>
    <row r="281" spans="1:115" ht="25.5" hidden="1">
      <c r="A281" s="36" t="s">
        <v>83</v>
      </c>
      <c r="B281" s="37" t="s">
        <v>303</v>
      </c>
      <c r="C281" s="38" t="s">
        <v>84</v>
      </c>
      <c r="D281" s="39" t="s">
        <v>88</v>
      </c>
      <c r="E281" s="40" t="s">
        <v>89</v>
      </c>
      <c r="F281" s="41" t="s">
        <v>90</v>
      </c>
      <c r="G281" s="34">
        <f t="shared" si="12"/>
        <v>0</v>
      </c>
      <c r="H281" s="42">
        <v>0</v>
      </c>
      <c r="I281" s="14"/>
      <c r="J281" s="35"/>
      <c r="K281" s="35" t="e">
        <f t="shared" si="11"/>
        <v>#DIV/0!</v>
      </c>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row>
    <row r="282" spans="1:115" ht="25.5" hidden="1">
      <c r="A282" s="36" t="s">
        <v>83</v>
      </c>
      <c r="B282" s="37" t="s">
        <v>91</v>
      </c>
      <c r="C282" s="38" t="s">
        <v>84</v>
      </c>
      <c r="D282" s="39" t="s">
        <v>92</v>
      </c>
      <c r="E282" s="40" t="s">
        <v>93</v>
      </c>
      <c r="F282" s="41" t="s">
        <v>94</v>
      </c>
      <c r="G282" s="34">
        <f t="shared" si="12"/>
        <v>0</v>
      </c>
      <c r="H282" s="42">
        <v>0</v>
      </c>
      <c r="I282" s="14"/>
      <c r="J282" s="35"/>
      <c r="K282" s="35" t="e">
        <f t="shared" si="11"/>
        <v>#DIV/0!</v>
      </c>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row>
    <row r="283" spans="1:115" ht="63.75" hidden="1">
      <c r="A283" s="36" t="s">
        <v>95</v>
      </c>
      <c r="B283" s="37" t="s">
        <v>258</v>
      </c>
      <c r="C283" s="38" t="s">
        <v>96</v>
      </c>
      <c r="D283" s="39" t="s">
        <v>270</v>
      </c>
      <c r="E283" s="40" t="s">
        <v>97</v>
      </c>
      <c r="F283" s="41" t="s">
        <v>98</v>
      </c>
      <c r="G283" s="34">
        <f t="shared" si="12"/>
        <v>0</v>
      </c>
      <c r="H283" s="42"/>
      <c r="I283" s="14"/>
      <c r="J283" s="35"/>
      <c r="K283" s="35" t="e">
        <f t="shared" si="11"/>
        <v>#DIV/0!</v>
      </c>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row>
    <row r="284" spans="1:115" ht="51" hidden="1">
      <c r="A284" s="36" t="s">
        <v>99</v>
      </c>
      <c r="B284" s="37" t="s">
        <v>258</v>
      </c>
      <c r="C284" s="38" t="s">
        <v>100</v>
      </c>
      <c r="D284" s="39" t="s">
        <v>101</v>
      </c>
      <c r="E284" s="40" t="s">
        <v>102</v>
      </c>
      <c r="F284" s="41" t="s">
        <v>103</v>
      </c>
      <c r="G284" s="34">
        <f t="shared" si="12"/>
        <v>0</v>
      </c>
      <c r="H284" s="42"/>
      <c r="I284" s="14"/>
      <c r="J284" s="35"/>
      <c r="K284" s="35" t="e">
        <f t="shared" si="11"/>
        <v>#DIV/0!</v>
      </c>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row>
    <row r="285" spans="1:115" ht="51" hidden="1">
      <c r="A285" s="36" t="s">
        <v>104</v>
      </c>
      <c r="B285" s="37" t="s">
        <v>395</v>
      </c>
      <c r="C285" s="38" t="s">
        <v>105</v>
      </c>
      <c r="D285" s="39" t="s">
        <v>106</v>
      </c>
      <c r="E285" s="40" t="s">
        <v>107</v>
      </c>
      <c r="F285" s="41" t="s">
        <v>108</v>
      </c>
      <c r="G285" s="34">
        <f t="shared" si="12"/>
        <v>0</v>
      </c>
      <c r="H285" s="42">
        <f>H286</f>
        <v>0</v>
      </c>
      <c r="I285" s="14"/>
      <c r="J285" s="35"/>
      <c r="K285" s="35" t="e">
        <f t="shared" si="11"/>
        <v>#DIV/0!</v>
      </c>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row>
    <row r="286" spans="1:115" ht="51" hidden="1">
      <c r="A286" s="36" t="s">
        <v>104</v>
      </c>
      <c r="B286" s="37" t="s">
        <v>258</v>
      </c>
      <c r="C286" s="38" t="s">
        <v>105</v>
      </c>
      <c r="D286" s="39" t="s">
        <v>109</v>
      </c>
      <c r="E286" s="40" t="s">
        <v>110</v>
      </c>
      <c r="F286" s="41" t="s">
        <v>111</v>
      </c>
      <c r="G286" s="34">
        <f t="shared" si="12"/>
        <v>0</v>
      </c>
      <c r="H286" s="42">
        <v>0</v>
      </c>
      <c r="I286" s="14"/>
      <c r="J286" s="35"/>
      <c r="K286" s="35" t="e">
        <f t="shared" si="11"/>
        <v>#DIV/0!</v>
      </c>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row>
    <row r="287" spans="1:115" ht="51" hidden="1">
      <c r="A287" s="36" t="s">
        <v>104</v>
      </c>
      <c r="B287" s="37" t="s">
        <v>395</v>
      </c>
      <c r="C287" s="38" t="s">
        <v>112</v>
      </c>
      <c r="D287" s="39" t="s">
        <v>113</v>
      </c>
      <c r="E287" s="40" t="s">
        <v>114</v>
      </c>
      <c r="F287" s="41" t="s">
        <v>115</v>
      </c>
      <c r="G287" s="34">
        <f t="shared" si="12"/>
        <v>0</v>
      </c>
      <c r="H287" s="42">
        <f>H288</f>
        <v>0</v>
      </c>
      <c r="I287" s="14"/>
      <c r="J287" s="35"/>
      <c r="K287" s="35" t="e">
        <f t="shared" si="11"/>
        <v>#DIV/0!</v>
      </c>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row>
    <row r="288" spans="1:115" ht="51" hidden="1">
      <c r="A288" s="36" t="s">
        <v>104</v>
      </c>
      <c r="B288" s="37" t="s">
        <v>258</v>
      </c>
      <c r="C288" s="38" t="s">
        <v>112</v>
      </c>
      <c r="D288" s="39" t="s">
        <v>116</v>
      </c>
      <c r="E288" s="40" t="s">
        <v>117</v>
      </c>
      <c r="F288" s="41" t="s">
        <v>362</v>
      </c>
      <c r="G288" s="34">
        <f t="shared" si="12"/>
        <v>0</v>
      </c>
      <c r="H288" s="42">
        <v>0</v>
      </c>
      <c r="I288" s="14"/>
      <c r="J288" s="35"/>
      <c r="K288" s="35" t="e">
        <f t="shared" si="11"/>
        <v>#DIV/0!</v>
      </c>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row>
    <row r="289" spans="1:115" ht="25.5" hidden="1">
      <c r="A289" s="36" t="s">
        <v>118</v>
      </c>
      <c r="B289" s="37" t="s">
        <v>395</v>
      </c>
      <c r="C289" s="38" t="s">
        <v>119</v>
      </c>
      <c r="D289" s="39" t="s">
        <v>120</v>
      </c>
      <c r="E289" s="40" t="s">
        <v>121</v>
      </c>
      <c r="F289" s="41" t="s">
        <v>122</v>
      </c>
      <c r="G289" s="34">
        <f t="shared" si="12"/>
        <v>0</v>
      </c>
      <c r="H289" s="42">
        <f>H290</f>
        <v>0</v>
      </c>
      <c r="I289" s="14"/>
      <c r="J289" s="35"/>
      <c r="K289" s="35" t="e">
        <f t="shared" si="11"/>
        <v>#DIV/0!</v>
      </c>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row>
    <row r="290" spans="1:115" ht="89.25" hidden="1">
      <c r="A290" s="36" t="s">
        <v>123</v>
      </c>
      <c r="B290" s="37" t="s">
        <v>395</v>
      </c>
      <c r="C290" s="38" t="s">
        <v>124</v>
      </c>
      <c r="D290" s="39" t="s">
        <v>125</v>
      </c>
      <c r="E290" s="40" t="s">
        <v>126</v>
      </c>
      <c r="F290" s="41" t="s">
        <v>127</v>
      </c>
      <c r="G290" s="34">
        <f t="shared" si="12"/>
        <v>0</v>
      </c>
      <c r="H290" s="42">
        <f>H291</f>
        <v>0</v>
      </c>
      <c r="I290" s="14"/>
      <c r="J290" s="35"/>
      <c r="K290" s="35" t="e">
        <f t="shared" si="11"/>
        <v>#DIV/0!</v>
      </c>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row>
    <row r="291" spans="1:115" ht="89.25" hidden="1">
      <c r="A291" s="36" t="s">
        <v>123</v>
      </c>
      <c r="B291" s="37" t="s">
        <v>128</v>
      </c>
      <c r="C291" s="38" t="s">
        <v>124</v>
      </c>
      <c r="D291" s="39" t="s">
        <v>129</v>
      </c>
      <c r="E291" s="40" t="s">
        <v>130</v>
      </c>
      <c r="F291" s="41" t="s">
        <v>131</v>
      </c>
      <c r="G291" s="34">
        <f t="shared" si="12"/>
        <v>0</v>
      </c>
      <c r="H291" s="42">
        <v>0</v>
      </c>
      <c r="I291" s="14"/>
      <c r="J291" s="35"/>
      <c r="K291" s="35" t="e">
        <f t="shared" si="11"/>
        <v>#DIV/0!</v>
      </c>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row>
    <row r="292" spans="1:115" ht="12.75" hidden="1">
      <c r="A292" s="66"/>
      <c r="B292" s="17"/>
      <c r="C292" s="67"/>
      <c r="D292" s="39" t="s">
        <v>132</v>
      </c>
      <c r="E292" s="40" t="s">
        <v>133</v>
      </c>
      <c r="F292" s="41" t="s">
        <v>134</v>
      </c>
      <c r="G292" s="34">
        <f t="shared" si="12"/>
        <v>0</v>
      </c>
      <c r="H292" s="13"/>
      <c r="I292" s="14"/>
      <c r="J292" s="35"/>
      <c r="K292" s="35" t="e">
        <f t="shared" si="11"/>
        <v>#DIV/0!</v>
      </c>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row>
    <row r="293" spans="1:115" ht="12.75" hidden="1">
      <c r="A293" s="66"/>
      <c r="B293" s="17"/>
      <c r="C293" s="67"/>
      <c r="D293" s="39" t="s">
        <v>135</v>
      </c>
      <c r="E293" s="40" t="s">
        <v>136</v>
      </c>
      <c r="F293" s="41" t="s">
        <v>137</v>
      </c>
      <c r="G293" s="34">
        <f t="shared" si="12"/>
        <v>0</v>
      </c>
      <c r="H293" s="13"/>
      <c r="I293" s="14"/>
      <c r="J293" s="35"/>
      <c r="K293" s="35" t="e">
        <f t="shared" si="11"/>
        <v>#DIV/0!</v>
      </c>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row>
    <row r="294" spans="1:115" ht="12.75" hidden="1">
      <c r="A294" s="36"/>
      <c r="B294" s="68"/>
      <c r="C294" s="69"/>
      <c r="D294" s="39" t="s">
        <v>138</v>
      </c>
      <c r="E294" s="40" t="s">
        <v>139</v>
      </c>
      <c r="F294" s="41" t="s">
        <v>140</v>
      </c>
      <c r="G294" s="34">
        <f t="shared" si="12"/>
        <v>0</v>
      </c>
      <c r="H294" s="13"/>
      <c r="I294" s="14"/>
      <c r="J294" s="35"/>
      <c r="K294" s="35" t="e">
        <f t="shared" si="11"/>
        <v>#DIV/0!</v>
      </c>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row>
    <row r="295" spans="1:115" ht="12.75" hidden="1">
      <c r="A295" s="70"/>
      <c r="B295" s="68"/>
      <c r="C295" s="69"/>
      <c r="D295" s="39" t="s">
        <v>141</v>
      </c>
      <c r="E295" s="40" t="s">
        <v>142</v>
      </c>
      <c r="F295" s="41" t="s">
        <v>143</v>
      </c>
      <c r="G295" s="34">
        <f t="shared" si="12"/>
        <v>0</v>
      </c>
      <c r="H295" s="13"/>
      <c r="I295" s="14"/>
      <c r="J295" s="35"/>
      <c r="K295" s="35" t="e">
        <f t="shared" si="11"/>
        <v>#DIV/0!</v>
      </c>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row>
    <row r="296" spans="1:115" ht="12.75" hidden="1">
      <c r="A296" s="70"/>
      <c r="B296" s="68"/>
      <c r="C296" s="69"/>
      <c r="D296" s="39" t="s">
        <v>144</v>
      </c>
      <c r="E296" s="40" t="s">
        <v>145</v>
      </c>
      <c r="F296" s="41" t="s">
        <v>146</v>
      </c>
      <c r="G296" s="34">
        <f t="shared" si="12"/>
        <v>0</v>
      </c>
      <c r="H296" s="13"/>
      <c r="I296" s="14"/>
      <c r="J296" s="35"/>
      <c r="K296" s="35" t="e">
        <f t="shared" si="11"/>
        <v>#DIV/0!</v>
      </c>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row>
    <row r="297" spans="1:115" ht="12.75" hidden="1">
      <c r="A297" s="71"/>
      <c r="B297" s="23"/>
      <c r="C297" s="72"/>
      <c r="D297" s="39" t="s">
        <v>147</v>
      </c>
      <c r="E297" s="40" t="s">
        <v>148</v>
      </c>
      <c r="F297" s="41" t="s">
        <v>149</v>
      </c>
      <c r="G297" s="34">
        <f t="shared" si="12"/>
        <v>0</v>
      </c>
      <c r="H297" s="14"/>
      <c r="I297" s="14"/>
      <c r="J297" s="35"/>
      <c r="K297" s="35" t="e">
        <f t="shared" si="11"/>
        <v>#DIV/0!</v>
      </c>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row>
    <row r="298" spans="1:115" ht="12.75" hidden="1">
      <c r="A298" s="71"/>
      <c r="B298" s="23"/>
      <c r="C298" s="72"/>
      <c r="D298" s="39" t="s">
        <v>150</v>
      </c>
      <c r="E298" s="40" t="s">
        <v>151</v>
      </c>
      <c r="F298" s="41" t="s">
        <v>152</v>
      </c>
      <c r="G298" s="34">
        <f t="shared" si="12"/>
        <v>0</v>
      </c>
      <c r="H298" s="14"/>
      <c r="I298" s="14"/>
      <c r="J298" s="35"/>
      <c r="K298" s="35" t="e">
        <f t="shared" si="11"/>
        <v>#DIV/0!</v>
      </c>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row>
    <row r="299" spans="1:11" ht="12.75" hidden="1">
      <c r="A299" s="73"/>
      <c r="B299" s="23"/>
      <c r="C299" s="72"/>
      <c r="D299" s="39" t="s">
        <v>153</v>
      </c>
      <c r="E299" s="40" t="s">
        <v>154</v>
      </c>
      <c r="F299" s="41" t="s">
        <v>155</v>
      </c>
      <c r="G299" s="34">
        <f t="shared" si="12"/>
        <v>0</v>
      </c>
      <c r="H299" s="13"/>
      <c r="I299" s="14"/>
      <c r="J299" s="35"/>
      <c r="K299" s="35" t="e">
        <f t="shared" si="11"/>
        <v>#DIV/0!</v>
      </c>
    </row>
    <row r="300" spans="1:11" ht="12.75" hidden="1">
      <c r="A300" s="73"/>
      <c r="B300" s="23"/>
      <c r="C300" s="72"/>
      <c r="D300" s="39" t="s">
        <v>156</v>
      </c>
      <c r="E300" s="40" t="s">
        <v>157</v>
      </c>
      <c r="F300" s="41" t="s">
        <v>158</v>
      </c>
      <c r="G300" s="34">
        <f t="shared" si="12"/>
        <v>0</v>
      </c>
      <c r="H300" s="13"/>
      <c r="I300" s="14"/>
      <c r="J300" s="35"/>
      <c r="K300" s="35" t="e">
        <f t="shared" si="11"/>
        <v>#DIV/0!</v>
      </c>
    </row>
    <row r="301" spans="1:11" ht="12.75" hidden="1">
      <c r="A301" s="73"/>
      <c r="B301" s="23"/>
      <c r="C301" s="72"/>
      <c r="D301" s="39" t="s">
        <v>159</v>
      </c>
      <c r="E301" s="40" t="s">
        <v>160</v>
      </c>
      <c r="F301" s="41" t="s">
        <v>161</v>
      </c>
      <c r="G301" s="34">
        <f t="shared" si="12"/>
        <v>0</v>
      </c>
      <c r="H301" s="13"/>
      <c r="I301" s="14"/>
      <c r="J301" s="35"/>
      <c r="K301" s="35" t="e">
        <f t="shared" si="11"/>
        <v>#DIV/0!</v>
      </c>
    </row>
    <row r="302" spans="1:11" ht="12.75" hidden="1">
      <c r="A302" s="73"/>
      <c r="B302" s="23"/>
      <c r="C302" s="72"/>
      <c r="D302" s="39" t="s">
        <v>162</v>
      </c>
      <c r="E302" s="40" t="s">
        <v>163</v>
      </c>
      <c r="F302" s="41" t="s">
        <v>164</v>
      </c>
      <c r="G302" s="34">
        <f t="shared" si="12"/>
        <v>0</v>
      </c>
      <c r="H302" s="13"/>
      <c r="I302" s="14"/>
      <c r="J302" s="35"/>
      <c r="K302" s="35" t="e">
        <f aca="true" t="shared" si="13" ref="K302:K307">J302/G302*100</f>
        <v>#DIV/0!</v>
      </c>
    </row>
    <row r="303" spans="1:11" ht="12.75" hidden="1">
      <c r="A303" s="73"/>
      <c r="B303" s="23"/>
      <c r="C303" s="72"/>
      <c r="D303" s="39" t="s">
        <v>165</v>
      </c>
      <c r="E303" s="40" t="s">
        <v>166</v>
      </c>
      <c r="F303" s="41" t="s">
        <v>167</v>
      </c>
      <c r="G303" s="34">
        <f t="shared" si="12"/>
        <v>0</v>
      </c>
      <c r="H303" s="13"/>
      <c r="I303" s="14"/>
      <c r="J303" s="35"/>
      <c r="K303" s="35" t="e">
        <f t="shared" si="13"/>
        <v>#DIV/0!</v>
      </c>
    </row>
    <row r="304" spans="1:11" ht="12.75" hidden="1">
      <c r="A304" s="73"/>
      <c r="B304" s="23"/>
      <c r="C304" s="72"/>
      <c r="D304" s="39" t="s">
        <v>168</v>
      </c>
      <c r="E304" s="40" t="s">
        <v>169</v>
      </c>
      <c r="F304" s="41" t="s">
        <v>375</v>
      </c>
      <c r="G304" s="34">
        <f t="shared" si="12"/>
        <v>0</v>
      </c>
      <c r="H304" s="13"/>
      <c r="I304" s="14"/>
      <c r="J304" s="35"/>
      <c r="K304" s="35" t="e">
        <f t="shared" si="13"/>
        <v>#DIV/0!</v>
      </c>
    </row>
    <row r="305" spans="1:11" ht="12.75" hidden="1">
      <c r="A305" s="73"/>
      <c r="B305" s="23"/>
      <c r="C305" s="72"/>
      <c r="D305" s="39" t="s">
        <v>170</v>
      </c>
      <c r="E305" s="40" t="s">
        <v>171</v>
      </c>
      <c r="F305" s="41" t="s">
        <v>172</v>
      </c>
      <c r="G305" s="34">
        <f t="shared" si="12"/>
        <v>0</v>
      </c>
      <c r="H305" s="13"/>
      <c r="I305" s="14"/>
      <c r="J305" s="35"/>
      <c r="K305" s="35" t="e">
        <f t="shared" si="13"/>
        <v>#DIV/0!</v>
      </c>
    </row>
    <row r="306" spans="1:11" ht="12.75" hidden="1">
      <c r="A306" s="73"/>
      <c r="B306" s="23"/>
      <c r="C306" s="72"/>
      <c r="D306" s="39" t="s">
        <v>173</v>
      </c>
      <c r="E306" s="40" t="s">
        <v>174</v>
      </c>
      <c r="F306" s="41" t="s">
        <v>175</v>
      </c>
      <c r="G306" s="34">
        <f t="shared" si="12"/>
        <v>0</v>
      </c>
      <c r="H306" s="13"/>
      <c r="I306" s="14"/>
      <c r="J306" s="35"/>
      <c r="K306" s="35" t="e">
        <f t="shared" si="13"/>
        <v>#DIV/0!</v>
      </c>
    </row>
    <row r="307" spans="1:11" ht="38.25">
      <c r="A307" s="73" t="s">
        <v>176</v>
      </c>
      <c r="B307" s="23">
        <v>860</v>
      </c>
      <c r="C307" s="72">
        <v>20204999</v>
      </c>
      <c r="D307" s="39" t="s">
        <v>256</v>
      </c>
      <c r="E307" s="40" t="s">
        <v>177</v>
      </c>
      <c r="F307" s="41" t="s">
        <v>389</v>
      </c>
      <c r="G307" s="34">
        <f t="shared" si="12"/>
        <v>13563.623</v>
      </c>
      <c r="H307" s="13">
        <v>13563623</v>
      </c>
      <c r="I307" s="14"/>
      <c r="J307" s="35">
        <v>11715.04</v>
      </c>
      <c r="K307" s="35">
        <f t="shared" si="13"/>
        <v>86.37102343525768</v>
      </c>
    </row>
    <row r="308" spans="1:11" ht="25.5">
      <c r="A308" s="73" t="s">
        <v>83</v>
      </c>
      <c r="B308" s="37" t="s">
        <v>207</v>
      </c>
      <c r="C308" s="72">
        <v>20705000</v>
      </c>
      <c r="D308" s="39" t="s">
        <v>256</v>
      </c>
      <c r="E308" s="40" t="s">
        <v>210</v>
      </c>
      <c r="F308" s="41" t="s">
        <v>389</v>
      </c>
      <c r="G308" s="34">
        <f>SUM(G309:G311)</f>
        <v>401.95</v>
      </c>
      <c r="H308" s="49">
        <f>SUM(H309:H311)</f>
        <v>401950</v>
      </c>
      <c r="I308" s="49">
        <f>SUM(I309:I311)</f>
        <v>0</v>
      </c>
      <c r="J308" s="34">
        <f>SUM(J309:J311)</f>
        <v>-2220.0310000000004</v>
      </c>
      <c r="K308" s="35"/>
    </row>
    <row r="309" spans="1:11" ht="25.5">
      <c r="A309" s="73" t="s">
        <v>83</v>
      </c>
      <c r="B309" s="37" t="s">
        <v>372</v>
      </c>
      <c r="C309" s="72">
        <v>20705000</v>
      </c>
      <c r="D309" s="39" t="s">
        <v>256</v>
      </c>
      <c r="E309" s="40" t="s">
        <v>210</v>
      </c>
      <c r="F309" s="41" t="s">
        <v>389</v>
      </c>
      <c r="G309" s="34">
        <v>0</v>
      </c>
      <c r="H309" s="13">
        <v>0</v>
      </c>
      <c r="I309" s="14"/>
      <c r="J309" s="35">
        <v>324.7</v>
      </c>
      <c r="K309" s="35"/>
    </row>
    <row r="310" spans="1:11" ht="25.5">
      <c r="A310" s="73" t="s">
        <v>83</v>
      </c>
      <c r="B310" s="37" t="s">
        <v>128</v>
      </c>
      <c r="C310" s="72">
        <v>20705000</v>
      </c>
      <c r="D310" s="39" t="s">
        <v>256</v>
      </c>
      <c r="E310" s="40" t="s">
        <v>210</v>
      </c>
      <c r="F310" s="41" t="s">
        <v>389</v>
      </c>
      <c r="G310" s="34">
        <v>0</v>
      </c>
      <c r="H310" s="13"/>
      <c r="I310" s="14"/>
      <c r="J310" s="35">
        <v>-2802.03</v>
      </c>
      <c r="K310" s="35"/>
    </row>
    <row r="311" spans="1:11" ht="25.5">
      <c r="A311" s="73" t="s">
        <v>83</v>
      </c>
      <c r="B311" s="23">
        <v>880</v>
      </c>
      <c r="C311" s="72">
        <v>20705000</v>
      </c>
      <c r="D311" s="39" t="s">
        <v>256</v>
      </c>
      <c r="E311" s="40" t="s">
        <v>210</v>
      </c>
      <c r="F311" s="41" t="s">
        <v>389</v>
      </c>
      <c r="G311" s="34">
        <f t="shared" si="12"/>
        <v>401.95</v>
      </c>
      <c r="H311" s="13">
        <v>401950</v>
      </c>
      <c r="I311" s="14"/>
      <c r="J311" s="35">
        <v>257.299</v>
      </c>
      <c r="K311" s="35">
        <f aca="true" t="shared" si="14" ref="K311:K316">J311/G311*100</f>
        <v>64.01268814529169</v>
      </c>
    </row>
    <row r="312" spans="1:11" ht="106.5" customHeight="1">
      <c r="A312" s="45" t="s">
        <v>178</v>
      </c>
      <c r="B312" s="23">
        <v>860</v>
      </c>
      <c r="C312" s="72">
        <v>21800000</v>
      </c>
      <c r="D312" s="39" t="s">
        <v>209</v>
      </c>
      <c r="E312" s="40" t="s">
        <v>210</v>
      </c>
      <c r="F312" s="41" t="s">
        <v>207</v>
      </c>
      <c r="G312" s="34">
        <f t="shared" si="12"/>
        <v>18.54</v>
      </c>
      <c r="H312" s="13">
        <f>H314</f>
        <v>18540</v>
      </c>
      <c r="I312" s="13">
        <f>I314</f>
        <v>0</v>
      </c>
      <c r="J312" s="35">
        <f>J314</f>
        <v>18.54</v>
      </c>
      <c r="K312" s="35">
        <f t="shared" si="14"/>
        <v>100</v>
      </c>
    </row>
    <row r="313" spans="1:11" ht="74.25" customHeight="1">
      <c r="A313" s="43" t="s">
        <v>95</v>
      </c>
      <c r="B313" s="23">
        <v>860</v>
      </c>
      <c r="C313" s="72">
        <v>21805000</v>
      </c>
      <c r="D313" s="39" t="s">
        <v>256</v>
      </c>
      <c r="E313" s="40" t="s">
        <v>210</v>
      </c>
      <c r="F313" s="41" t="s">
        <v>389</v>
      </c>
      <c r="G313" s="34">
        <f t="shared" si="12"/>
        <v>18.54</v>
      </c>
      <c r="H313" s="13">
        <f>H314</f>
        <v>18540</v>
      </c>
      <c r="I313" s="13">
        <f>I314</f>
        <v>0</v>
      </c>
      <c r="J313" s="35">
        <f>J314</f>
        <v>18.54</v>
      </c>
      <c r="K313" s="35">
        <f t="shared" si="14"/>
        <v>100</v>
      </c>
    </row>
    <row r="314" spans="1:11" ht="60.75" customHeight="1">
      <c r="A314" s="43" t="s">
        <v>99</v>
      </c>
      <c r="B314" s="23">
        <v>860</v>
      </c>
      <c r="C314" s="72">
        <v>21805010</v>
      </c>
      <c r="D314" s="39" t="s">
        <v>256</v>
      </c>
      <c r="E314" s="40" t="s">
        <v>210</v>
      </c>
      <c r="F314" s="41" t="s">
        <v>389</v>
      </c>
      <c r="G314" s="34">
        <f t="shared" si="12"/>
        <v>18.54</v>
      </c>
      <c r="H314" s="13">
        <v>18540</v>
      </c>
      <c r="I314" s="13">
        <v>0</v>
      </c>
      <c r="J314" s="35">
        <v>18.54</v>
      </c>
      <c r="K314" s="35">
        <f t="shared" si="14"/>
        <v>100</v>
      </c>
    </row>
    <row r="315" spans="1:11" ht="60.75" customHeight="1">
      <c r="A315" s="74" t="s">
        <v>179</v>
      </c>
      <c r="B315" s="23">
        <v>860</v>
      </c>
      <c r="C315" s="72">
        <v>21900000</v>
      </c>
      <c r="D315" s="39" t="s">
        <v>209</v>
      </c>
      <c r="E315" s="40" t="s">
        <v>210</v>
      </c>
      <c r="F315" s="41" t="s">
        <v>207</v>
      </c>
      <c r="G315" s="34">
        <f t="shared" si="12"/>
        <v>-13124.92369</v>
      </c>
      <c r="H315" s="13">
        <f>H316</f>
        <v>-13124923.69</v>
      </c>
      <c r="I315" s="13">
        <f>I316</f>
        <v>0</v>
      </c>
      <c r="J315" s="35">
        <f>J316</f>
        <v>-13124.92369</v>
      </c>
      <c r="K315" s="35">
        <f t="shared" si="14"/>
        <v>100</v>
      </c>
    </row>
    <row r="316" spans="1:11" ht="62.25" customHeight="1">
      <c r="A316" s="43" t="s">
        <v>104</v>
      </c>
      <c r="B316" s="23">
        <v>860</v>
      </c>
      <c r="C316" s="72">
        <v>21905000</v>
      </c>
      <c r="D316" s="39" t="s">
        <v>256</v>
      </c>
      <c r="E316" s="40" t="s">
        <v>210</v>
      </c>
      <c r="F316" s="41" t="s">
        <v>389</v>
      </c>
      <c r="G316" s="34">
        <f t="shared" si="12"/>
        <v>-13124.92369</v>
      </c>
      <c r="H316" s="13">
        <v>-13124923.69</v>
      </c>
      <c r="I316" s="13">
        <v>0</v>
      </c>
      <c r="J316" s="35">
        <v>-13124.92369</v>
      </c>
      <c r="K316" s="35">
        <f t="shared" si="14"/>
        <v>100</v>
      </c>
    </row>
    <row r="317" spans="1:115" ht="12.75">
      <c r="A317" s="4"/>
      <c r="H317" s="4"/>
      <c r="I317" s="4"/>
      <c r="J317" s="8"/>
      <c r="K317" s="3"/>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row>
    <row r="318" spans="1:115" ht="12.75">
      <c r="A318" s="4"/>
      <c r="H318" s="4"/>
      <c r="I318" s="4"/>
      <c r="J318" s="8"/>
      <c r="K318" s="3"/>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row>
    <row r="319" spans="1:115" ht="12.75">
      <c r="A319" s="4"/>
      <c r="H319" s="4"/>
      <c r="I319" s="4"/>
      <c r="J319" s="8"/>
      <c r="K319" s="3"/>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row>
    <row r="320" spans="1:115" ht="12.75">
      <c r="A320" s="4"/>
      <c r="H320" s="4"/>
      <c r="I320" s="4"/>
      <c r="J320" s="8"/>
      <c r="K320" s="3"/>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row>
    <row r="321" spans="1:115" ht="12.75">
      <c r="A321" s="4"/>
      <c r="H321" s="4"/>
      <c r="I321" s="4"/>
      <c r="J321" s="8"/>
      <c r="K321" s="3"/>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row>
    <row r="322" spans="1:115" ht="12.75">
      <c r="A322" s="4"/>
      <c r="H322" s="4"/>
      <c r="I322" s="4"/>
      <c r="J322" s="8"/>
      <c r="K322" s="3"/>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row>
    <row r="323" spans="1:115" ht="12.75">
      <c r="A323" s="4"/>
      <c r="H323" s="4"/>
      <c r="I323" s="4"/>
      <c r="J323" s="8"/>
      <c r="K323" s="3"/>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row>
    <row r="324" spans="1:115" ht="12.75">
      <c r="A324" s="4"/>
      <c r="H324" s="4"/>
      <c r="I324" s="4"/>
      <c r="J324" s="8"/>
      <c r="K324" s="3"/>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row>
    <row r="325" spans="1:115" ht="12.75">
      <c r="A325" s="4"/>
      <c r="H325" s="4"/>
      <c r="I325" s="4"/>
      <c r="J325" s="8"/>
      <c r="K325" s="3"/>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row>
    <row r="326" spans="1:115" ht="12.75">
      <c r="A326" s="4"/>
      <c r="H326" s="4"/>
      <c r="I326" s="4"/>
      <c r="J326" s="8"/>
      <c r="K326" s="3"/>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row>
    <row r="327" spans="1:115" ht="12.75">
      <c r="A327" s="4"/>
      <c r="H327" s="4"/>
      <c r="I327" s="4"/>
      <c r="J327" s="8"/>
      <c r="K327" s="3"/>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row>
    <row r="328" spans="1:115" ht="12.75">
      <c r="A328" s="4"/>
      <c r="H328" s="4"/>
      <c r="I328" s="4"/>
      <c r="J328" s="8"/>
      <c r="K328" s="3"/>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row>
    <row r="329" spans="1:115" ht="12.75">
      <c r="A329" s="4"/>
      <c r="H329" s="4"/>
      <c r="I329" s="4"/>
      <c r="J329" s="8"/>
      <c r="K329" s="3"/>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row>
    <row r="330" spans="1:115" ht="12.75">
      <c r="A330" s="4"/>
      <c r="H330" s="4"/>
      <c r="I330" s="4"/>
      <c r="J330" s="8"/>
      <c r="K330" s="3"/>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row>
    <row r="331" spans="1:115" ht="12.75">
      <c r="A331" s="4"/>
      <c r="H331" s="4"/>
      <c r="I331" s="4"/>
      <c r="J331" s="8"/>
      <c r="K331" s="3"/>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row>
    <row r="332" spans="1:115" ht="12.75">
      <c r="A332" s="4"/>
      <c r="H332" s="4"/>
      <c r="I332" s="4"/>
      <c r="J332" s="8"/>
      <c r="K332" s="3"/>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row>
    <row r="333" spans="1:115" ht="12.75">
      <c r="A333" s="4"/>
      <c r="H333" s="4"/>
      <c r="I333" s="4"/>
      <c r="J333" s="8"/>
      <c r="K333" s="3"/>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row>
    <row r="334" spans="1:115" ht="12.75">
      <c r="A334" s="4"/>
      <c r="H334" s="4"/>
      <c r="I334" s="4"/>
      <c r="J334" s="8"/>
      <c r="K334" s="3"/>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row>
    <row r="335" spans="1:115" ht="12.75">
      <c r="A335" s="4"/>
      <c r="H335" s="4"/>
      <c r="I335" s="4"/>
      <c r="J335" s="8"/>
      <c r="K335" s="3"/>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row>
    <row r="336" spans="1:115" ht="12.75">
      <c r="A336" s="4"/>
      <c r="H336" s="4"/>
      <c r="I336" s="4"/>
      <c r="J336" s="8"/>
      <c r="K336" s="3"/>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row>
    <row r="337" spans="1:115" ht="12.75">
      <c r="A337" s="4"/>
      <c r="H337" s="4"/>
      <c r="I337" s="4"/>
      <c r="J337" s="8"/>
      <c r="K337" s="3"/>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row>
    <row r="338" spans="1:115" ht="12.75">
      <c r="A338" s="4"/>
      <c r="H338" s="4"/>
      <c r="I338" s="4"/>
      <c r="J338" s="8"/>
      <c r="K338" s="3"/>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row>
    <row r="339" spans="1:115" ht="12.75">
      <c r="A339" s="4"/>
      <c r="H339" s="4"/>
      <c r="I339" s="4"/>
      <c r="J339" s="8"/>
      <c r="K339" s="3"/>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row>
    <row r="340" spans="1:115" ht="12.75">
      <c r="A340" s="4"/>
      <c r="H340" s="4"/>
      <c r="I340" s="4"/>
      <c r="J340" s="8"/>
      <c r="K340" s="3"/>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row>
    <row r="341" spans="1:115" ht="12.75">
      <c r="A341" s="4"/>
      <c r="H341" s="4"/>
      <c r="I341" s="4"/>
      <c r="J341" s="8"/>
      <c r="K341" s="3"/>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row>
    <row r="342" spans="1:115" ht="12.75">
      <c r="A342" s="4"/>
      <c r="H342" s="4"/>
      <c r="I342" s="4"/>
      <c r="J342" s="8"/>
      <c r="K342" s="3"/>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c r="DK342" s="4"/>
    </row>
    <row r="343" spans="1:115" ht="12.75">
      <c r="A343" s="4"/>
      <c r="H343" s="4"/>
      <c r="I343" s="4"/>
      <c r="J343" s="8"/>
      <c r="K343" s="3"/>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c r="DK343" s="4"/>
    </row>
    <row r="344" spans="1:115" ht="12.75">
      <c r="A344" s="4"/>
      <c r="H344" s="4"/>
      <c r="I344" s="4"/>
      <c r="J344" s="8"/>
      <c r="K344" s="3"/>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row>
    <row r="345" spans="1:115" ht="12.75">
      <c r="A345" s="4"/>
      <c r="H345" s="4"/>
      <c r="I345" s="4"/>
      <c r="J345" s="8"/>
      <c r="K345" s="3"/>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c r="DJ345" s="4"/>
      <c r="DK345" s="4"/>
    </row>
    <row r="346" spans="1:115" ht="12.75">
      <c r="A346" s="4"/>
      <c r="H346" s="4"/>
      <c r="I346" s="4"/>
      <c r="J346" s="8"/>
      <c r="K346" s="3"/>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c r="DK346" s="4"/>
    </row>
    <row r="347" spans="1:115" ht="12.75">
      <c r="A347" s="4"/>
      <c r="H347" s="4"/>
      <c r="I347" s="4"/>
      <c r="J347" s="8"/>
      <c r="K347" s="3"/>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row>
    <row r="348" spans="1:115" ht="12.75">
      <c r="A348" s="4"/>
      <c r="H348" s="4"/>
      <c r="I348" s="4"/>
      <c r="J348" s="8"/>
      <c r="K348" s="3"/>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c r="DK348" s="4"/>
    </row>
    <row r="349" spans="1:115" ht="12.75">
      <c r="A349" s="4"/>
      <c r="H349" s="4"/>
      <c r="I349" s="4"/>
      <c r="J349" s="8"/>
      <c r="K349" s="3"/>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row>
    <row r="350" spans="1:115" ht="12.75">
      <c r="A350" s="4"/>
      <c r="H350" s="4"/>
      <c r="I350" s="4"/>
      <c r="J350" s="8"/>
      <c r="K350" s="3"/>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c r="DK350" s="4"/>
    </row>
    <row r="351" spans="1:115" ht="12.75">
      <c r="A351" s="4"/>
      <c r="H351" s="4"/>
      <c r="I351" s="4"/>
      <c r="J351" s="8"/>
      <c r="K351" s="3"/>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c r="DJ351" s="4"/>
      <c r="DK351" s="4"/>
    </row>
    <row r="352" spans="1:115" ht="12.75">
      <c r="A352" s="4"/>
      <c r="H352" s="4"/>
      <c r="I352" s="4"/>
      <c r="J352" s="8"/>
      <c r="K352" s="3"/>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c r="DJ352" s="4"/>
      <c r="DK352" s="4"/>
    </row>
    <row r="353" spans="1:115" ht="12.75">
      <c r="A353" s="4"/>
      <c r="H353" s="4"/>
      <c r="I353" s="4"/>
      <c r="J353" s="8"/>
      <c r="K353" s="3"/>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c r="DJ353" s="4"/>
      <c r="DK353" s="4"/>
    </row>
    <row r="354" spans="1:115" ht="12.75">
      <c r="A354" s="4"/>
      <c r="H354" s="4"/>
      <c r="I354" s="4"/>
      <c r="J354" s="8"/>
      <c r="K354" s="3"/>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c r="DJ354" s="4"/>
      <c r="DK354" s="4"/>
    </row>
    <row r="355" spans="1:115" ht="12.75">
      <c r="A355" s="4"/>
      <c r="H355" s="4"/>
      <c r="I355" s="4"/>
      <c r="J355" s="8"/>
      <c r="K355" s="3"/>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c r="DJ355" s="4"/>
      <c r="DK355" s="4"/>
    </row>
    <row r="356" spans="1:115" ht="12.75">
      <c r="A356" s="4"/>
      <c r="H356" s="4"/>
      <c r="I356" s="4"/>
      <c r="J356" s="8"/>
      <c r="K356" s="3"/>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c r="DJ356" s="4"/>
      <c r="DK356" s="4"/>
    </row>
    <row r="357" spans="1:115" ht="12.75">
      <c r="A357" s="4"/>
      <c r="H357" s="4"/>
      <c r="I357" s="4"/>
      <c r="J357" s="8"/>
      <c r="K357" s="3"/>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c r="DI357" s="4"/>
      <c r="DJ357" s="4"/>
      <c r="DK357" s="4"/>
    </row>
    <row r="358" spans="1:115" ht="12.75">
      <c r="A358" s="4"/>
      <c r="H358" s="4"/>
      <c r="I358" s="4"/>
      <c r="J358" s="8"/>
      <c r="K358" s="3"/>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c r="DJ358" s="4"/>
      <c r="DK358" s="4"/>
    </row>
    <row r="359" spans="1:115" ht="12.75">
      <c r="A359" s="4"/>
      <c r="H359" s="4"/>
      <c r="I359" s="4"/>
      <c r="J359" s="8"/>
      <c r="K359" s="3"/>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row>
    <row r="360" spans="1:115" ht="12.75">
      <c r="A360" s="4"/>
      <c r="H360" s="4"/>
      <c r="I360" s="4"/>
      <c r="J360" s="8"/>
      <c r="K360" s="3"/>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c r="DJ360" s="4"/>
      <c r="DK360" s="4"/>
    </row>
    <row r="361" spans="1:115" ht="12.75">
      <c r="A361" s="4"/>
      <c r="H361" s="4"/>
      <c r="I361" s="4"/>
      <c r="J361" s="8"/>
      <c r="K361" s="3"/>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c r="DH361" s="4"/>
      <c r="DI361" s="4"/>
      <c r="DJ361" s="4"/>
      <c r="DK361" s="4"/>
    </row>
    <row r="362" spans="1:115" ht="12.75">
      <c r="A362" s="4"/>
      <c r="H362" s="4"/>
      <c r="I362" s="4"/>
      <c r="J362" s="8"/>
      <c r="K362" s="3"/>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c r="DH362" s="4"/>
      <c r="DI362" s="4"/>
      <c r="DJ362" s="4"/>
      <c r="DK362" s="4"/>
    </row>
    <row r="363" spans="1:115" ht="12.75">
      <c r="A363" s="4"/>
      <c r="H363" s="4"/>
      <c r="I363" s="4"/>
      <c r="J363" s="8"/>
      <c r="K363" s="3"/>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c r="DI363" s="4"/>
      <c r="DJ363" s="4"/>
      <c r="DK363" s="4"/>
    </row>
    <row r="364" spans="1:115" ht="12.75">
      <c r="A364" s="4"/>
      <c r="H364" s="4"/>
      <c r="I364" s="4"/>
      <c r="J364" s="8"/>
      <c r="K364" s="3"/>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c r="DI364" s="4"/>
      <c r="DJ364" s="4"/>
      <c r="DK364" s="4"/>
    </row>
    <row r="365" spans="1:115" ht="12.75">
      <c r="A365" s="4"/>
      <c r="H365" s="4"/>
      <c r="I365" s="4"/>
      <c r="J365" s="8"/>
      <c r="K365" s="3"/>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c r="DI365" s="4"/>
      <c r="DJ365" s="4"/>
      <c r="DK365" s="4"/>
    </row>
    <row r="366" spans="1:115" ht="12.75">
      <c r="A366" s="4"/>
      <c r="H366" s="4"/>
      <c r="I366" s="4"/>
      <c r="J366" s="8"/>
      <c r="K366" s="3"/>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c r="DH366" s="4"/>
      <c r="DI366" s="4"/>
      <c r="DJ366" s="4"/>
      <c r="DK366" s="4"/>
    </row>
    <row r="367" spans="1:115" ht="12.75">
      <c r="A367" s="4"/>
      <c r="H367" s="4"/>
      <c r="I367" s="4"/>
      <c r="J367" s="8"/>
      <c r="K367" s="3"/>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c r="DI367" s="4"/>
      <c r="DJ367" s="4"/>
      <c r="DK367" s="4"/>
    </row>
    <row r="368" spans="1:115" ht="12.75">
      <c r="A368" s="4"/>
      <c r="H368" s="4"/>
      <c r="I368" s="4"/>
      <c r="J368" s="8"/>
      <c r="K368" s="3"/>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c r="DH368" s="4"/>
      <c r="DI368" s="4"/>
      <c r="DJ368" s="4"/>
      <c r="DK368" s="4"/>
    </row>
    <row r="369" spans="1:115" ht="12.75">
      <c r="A369" s="4"/>
      <c r="H369" s="4"/>
      <c r="I369" s="4"/>
      <c r="J369" s="8"/>
      <c r="K369" s="3"/>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c r="DE369" s="4"/>
      <c r="DF369" s="4"/>
      <c r="DG369" s="4"/>
      <c r="DH369" s="4"/>
      <c r="DI369" s="4"/>
      <c r="DJ369" s="4"/>
      <c r="DK369" s="4"/>
    </row>
    <row r="370" spans="1:115" ht="12.75">
      <c r="A370" s="4"/>
      <c r="H370" s="4"/>
      <c r="I370" s="4"/>
      <c r="J370" s="8"/>
      <c r="K370" s="3"/>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c r="DE370" s="4"/>
      <c r="DF370" s="4"/>
      <c r="DG370" s="4"/>
      <c r="DH370" s="4"/>
      <c r="DI370" s="4"/>
      <c r="DJ370" s="4"/>
      <c r="DK370" s="4"/>
    </row>
    <row r="371" spans="1:115" ht="12.75">
      <c r="A371" s="4"/>
      <c r="H371" s="4"/>
      <c r="I371" s="4"/>
      <c r="J371" s="8"/>
      <c r="K371" s="3"/>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c r="DH371" s="4"/>
      <c r="DI371" s="4"/>
      <c r="DJ371" s="4"/>
      <c r="DK371" s="4"/>
    </row>
    <row r="372" spans="1:115" ht="12.75">
      <c r="A372" s="4"/>
      <c r="H372" s="4"/>
      <c r="I372" s="4"/>
      <c r="J372" s="8"/>
      <c r="K372" s="3"/>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c r="DE372" s="4"/>
      <c r="DF372" s="4"/>
      <c r="DG372" s="4"/>
      <c r="DH372" s="4"/>
      <c r="DI372" s="4"/>
      <c r="DJ372" s="4"/>
      <c r="DK372" s="4"/>
    </row>
    <row r="373" spans="1:115" ht="12.75">
      <c r="A373" s="4"/>
      <c r="H373" s="4"/>
      <c r="I373" s="4"/>
      <c r="J373" s="8"/>
      <c r="K373" s="3"/>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c r="DH373" s="4"/>
      <c r="DI373" s="4"/>
      <c r="DJ373" s="4"/>
      <c r="DK373" s="4"/>
    </row>
    <row r="374" spans="1:115" ht="12.75">
      <c r="A374" s="4"/>
      <c r="H374" s="4"/>
      <c r="I374" s="4"/>
      <c r="J374" s="8"/>
      <c r="K374" s="3"/>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c r="DE374" s="4"/>
      <c r="DF374" s="4"/>
      <c r="DG374" s="4"/>
      <c r="DH374" s="4"/>
      <c r="DI374" s="4"/>
      <c r="DJ374" s="4"/>
      <c r="DK374" s="4"/>
    </row>
    <row r="375" spans="1:115" ht="12.75">
      <c r="A375" s="4"/>
      <c r="H375" s="4"/>
      <c r="I375" s="4"/>
      <c r="J375" s="8"/>
      <c r="K375" s="3"/>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c r="DE375" s="4"/>
      <c r="DF375" s="4"/>
      <c r="DG375" s="4"/>
      <c r="DH375" s="4"/>
      <c r="DI375" s="4"/>
      <c r="DJ375" s="4"/>
      <c r="DK375" s="4"/>
    </row>
    <row r="376" spans="1:115" ht="12.75">
      <c r="A376" s="4"/>
      <c r="H376" s="4"/>
      <c r="I376" s="4"/>
      <c r="J376" s="8"/>
      <c r="K376" s="3"/>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c r="DI376" s="4"/>
      <c r="DJ376" s="4"/>
      <c r="DK376" s="4"/>
    </row>
    <row r="377" spans="1:115" ht="12.75">
      <c r="A377" s="4"/>
      <c r="H377" s="4"/>
      <c r="I377" s="4"/>
      <c r="J377" s="8"/>
      <c r="K377" s="3"/>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c r="DE377" s="4"/>
      <c r="DF377" s="4"/>
      <c r="DG377" s="4"/>
      <c r="DH377" s="4"/>
      <c r="DI377" s="4"/>
      <c r="DJ377" s="4"/>
      <c r="DK377" s="4"/>
    </row>
    <row r="378" spans="1:115" ht="12.75">
      <c r="A378" s="4"/>
      <c r="H378" s="4"/>
      <c r="I378" s="4"/>
      <c r="J378" s="8"/>
      <c r="K378" s="3"/>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c r="DJ378" s="4"/>
      <c r="DK378" s="4"/>
    </row>
    <row r="379" spans="1:115" ht="12.75">
      <c r="A379" s="4"/>
      <c r="H379" s="4"/>
      <c r="I379" s="4"/>
      <c r="J379" s="8"/>
      <c r="K379" s="3"/>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c r="DI379" s="4"/>
      <c r="DJ379" s="4"/>
      <c r="DK379" s="4"/>
    </row>
    <row r="380" spans="1:115" ht="12.75">
      <c r="A380" s="4"/>
      <c r="H380" s="4"/>
      <c r="I380" s="4"/>
      <c r="J380" s="8"/>
      <c r="K380" s="3"/>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c r="DJ380" s="4"/>
      <c r="DK380" s="4"/>
    </row>
    <row r="381" spans="1:115" ht="12.75">
      <c r="A381" s="4"/>
      <c r="H381" s="4"/>
      <c r="I381" s="4"/>
      <c r="J381" s="8"/>
      <c r="K381" s="3"/>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c r="DJ381" s="4"/>
      <c r="DK381" s="4"/>
    </row>
    <row r="382" spans="1:115" ht="12.75">
      <c r="A382" s="4"/>
      <c r="H382" s="4"/>
      <c r="I382" s="4"/>
      <c r="J382" s="8"/>
      <c r="K382" s="3"/>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c r="DH382" s="4"/>
      <c r="DI382" s="4"/>
      <c r="DJ382" s="4"/>
      <c r="DK382" s="4"/>
    </row>
    <row r="383" spans="1:115" ht="12.75">
      <c r="A383" s="4"/>
      <c r="H383" s="4"/>
      <c r="I383" s="4"/>
      <c r="J383" s="8"/>
      <c r="K383" s="3"/>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c r="DH383" s="4"/>
      <c r="DI383" s="4"/>
      <c r="DJ383" s="4"/>
      <c r="DK383" s="4"/>
    </row>
    <row r="384" spans="1:115" ht="12.75">
      <c r="A384" s="4"/>
      <c r="H384" s="4"/>
      <c r="I384" s="4"/>
      <c r="J384" s="8"/>
      <c r="K384" s="3"/>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c r="DJ384" s="4"/>
      <c r="DK384" s="4"/>
    </row>
    <row r="385" spans="1:115" ht="12.75">
      <c r="A385" s="4"/>
      <c r="H385" s="4"/>
      <c r="I385" s="4"/>
      <c r="J385" s="8"/>
      <c r="K385" s="3"/>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c r="DJ385" s="4"/>
      <c r="DK385" s="4"/>
    </row>
    <row r="386" spans="1:115" ht="12.75">
      <c r="A386" s="4"/>
      <c r="H386" s="4"/>
      <c r="I386" s="4"/>
      <c r="J386" s="8"/>
      <c r="K386" s="3"/>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c r="DJ386" s="4"/>
      <c r="DK386" s="4"/>
    </row>
    <row r="387" spans="1:115" ht="12.75">
      <c r="A387" s="4"/>
      <c r="H387" s="4"/>
      <c r="I387" s="4"/>
      <c r="J387" s="8"/>
      <c r="K387" s="3"/>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row>
    <row r="388" spans="1:115" ht="12.75">
      <c r="A388" s="4"/>
      <c r="H388" s="4"/>
      <c r="I388" s="4"/>
      <c r="J388" s="8"/>
      <c r="K388" s="3"/>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c r="DJ388" s="4"/>
      <c r="DK388" s="4"/>
    </row>
    <row r="389" spans="1:115" ht="12.75">
      <c r="A389" s="4"/>
      <c r="H389" s="4"/>
      <c r="I389" s="4"/>
      <c r="J389" s="8"/>
      <c r="K389" s="3"/>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c r="DJ389" s="4"/>
      <c r="DK389" s="4"/>
    </row>
    <row r="390" spans="1:115" ht="12.75">
      <c r="A390" s="4"/>
      <c r="H390" s="4"/>
      <c r="I390" s="4"/>
      <c r="J390" s="8"/>
      <c r="K390" s="3"/>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row>
    <row r="391" spans="1:115" ht="12.75">
      <c r="A391" s="4"/>
      <c r="H391" s="4"/>
      <c r="I391" s="4"/>
      <c r="J391" s="8"/>
      <c r="K391" s="3"/>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c r="DJ391" s="4"/>
      <c r="DK391" s="4"/>
    </row>
    <row r="392" spans="1:115" ht="12.75">
      <c r="A392" s="4"/>
      <c r="H392" s="4"/>
      <c r="I392" s="4"/>
      <c r="J392" s="8"/>
      <c r="K392" s="3"/>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c r="DI392" s="4"/>
      <c r="DJ392" s="4"/>
      <c r="DK392" s="4"/>
    </row>
    <row r="393" spans="1:115" ht="12.75">
      <c r="A393" s="4"/>
      <c r="H393" s="4"/>
      <c r="I393" s="4"/>
      <c r="J393" s="8"/>
      <c r="K393" s="3"/>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row>
    <row r="394" spans="1:115" ht="12.75">
      <c r="A394" s="4"/>
      <c r="H394" s="4"/>
      <c r="I394" s="4"/>
      <c r="J394" s="8"/>
      <c r="K394" s="3"/>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c r="DE394" s="4"/>
      <c r="DF394" s="4"/>
      <c r="DG394" s="4"/>
      <c r="DH394" s="4"/>
      <c r="DI394" s="4"/>
      <c r="DJ394" s="4"/>
      <c r="DK394" s="4"/>
    </row>
    <row r="395" spans="1:115" ht="12.75">
      <c r="A395" s="4"/>
      <c r="H395" s="4"/>
      <c r="I395" s="4"/>
      <c r="J395" s="8"/>
      <c r="K395" s="3"/>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c r="DI395" s="4"/>
      <c r="DJ395" s="4"/>
      <c r="DK395" s="4"/>
    </row>
    <row r="396" spans="1:115" ht="12.75">
      <c r="A396" s="4"/>
      <c r="H396" s="4"/>
      <c r="I396" s="4"/>
      <c r="J396" s="8"/>
      <c r="K396" s="3"/>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c r="CR396" s="4"/>
      <c r="CS396" s="4"/>
      <c r="CT396" s="4"/>
      <c r="CU396" s="4"/>
      <c r="CV396" s="4"/>
      <c r="CW396" s="4"/>
      <c r="CX396" s="4"/>
      <c r="CY396" s="4"/>
      <c r="CZ396" s="4"/>
      <c r="DA396" s="4"/>
      <c r="DB396" s="4"/>
      <c r="DC396" s="4"/>
      <c r="DD396" s="4"/>
      <c r="DE396" s="4"/>
      <c r="DF396" s="4"/>
      <c r="DG396" s="4"/>
      <c r="DH396" s="4"/>
      <c r="DI396" s="4"/>
      <c r="DJ396" s="4"/>
      <c r="DK396" s="4"/>
    </row>
    <row r="397" spans="1:115" ht="12.75">
      <c r="A397" s="4"/>
      <c r="H397" s="4"/>
      <c r="I397" s="4"/>
      <c r="J397" s="8"/>
      <c r="K397" s="3"/>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4"/>
      <c r="CT397" s="4"/>
      <c r="CU397" s="4"/>
      <c r="CV397" s="4"/>
      <c r="CW397" s="4"/>
      <c r="CX397" s="4"/>
      <c r="CY397" s="4"/>
      <c r="CZ397" s="4"/>
      <c r="DA397" s="4"/>
      <c r="DB397" s="4"/>
      <c r="DC397" s="4"/>
      <c r="DD397" s="4"/>
      <c r="DE397" s="4"/>
      <c r="DF397" s="4"/>
      <c r="DG397" s="4"/>
      <c r="DH397" s="4"/>
      <c r="DI397" s="4"/>
      <c r="DJ397" s="4"/>
      <c r="DK397" s="4"/>
    </row>
    <row r="398" spans="1:115" ht="12.75">
      <c r="A398" s="4"/>
      <c r="H398" s="4"/>
      <c r="I398" s="4"/>
      <c r="J398" s="8"/>
      <c r="K398" s="3"/>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c r="CR398" s="4"/>
      <c r="CS398" s="4"/>
      <c r="CT398" s="4"/>
      <c r="CU398" s="4"/>
      <c r="CV398" s="4"/>
      <c r="CW398" s="4"/>
      <c r="CX398" s="4"/>
      <c r="CY398" s="4"/>
      <c r="CZ398" s="4"/>
      <c r="DA398" s="4"/>
      <c r="DB398" s="4"/>
      <c r="DC398" s="4"/>
      <c r="DD398" s="4"/>
      <c r="DE398" s="4"/>
      <c r="DF398" s="4"/>
      <c r="DG398" s="4"/>
      <c r="DH398" s="4"/>
      <c r="DI398" s="4"/>
      <c r="DJ398" s="4"/>
      <c r="DK398" s="4"/>
    </row>
    <row r="399" spans="1:115" ht="12.75">
      <c r="A399" s="4"/>
      <c r="H399" s="4"/>
      <c r="I399" s="4"/>
      <c r="J399" s="8"/>
      <c r="K399" s="3"/>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c r="CY399" s="4"/>
      <c r="CZ399" s="4"/>
      <c r="DA399" s="4"/>
      <c r="DB399" s="4"/>
      <c r="DC399" s="4"/>
      <c r="DD399" s="4"/>
      <c r="DE399" s="4"/>
      <c r="DF399" s="4"/>
      <c r="DG399" s="4"/>
      <c r="DH399" s="4"/>
      <c r="DI399" s="4"/>
      <c r="DJ399" s="4"/>
      <c r="DK399" s="4"/>
    </row>
    <row r="400" spans="1:115" ht="12.75">
      <c r="A400" s="4"/>
      <c r="H400" s="4"/>
      <c r="I400" s="4"/>
      <c r="J400" s="8"/>
      <c r="K400" s="3"/>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c r="CR400" s="4"/>
      <c r="CS400" s="4"/>
      <c r="CT400" s="4"/>
      <c r="CU400" s="4"/>
      <c r="CV400" s="4"/>
      <c r="CW400" s="4"/>
      <c r="CX400" s="4"/>
      <c r="CY400" s="4"/>
      <c r="CZ400" s="4"/>
      <c r="DA400" s="4"/>
      <c r="DB400" s="4"/>
      <c r="DC400" s="4"/>
      <c r="DD400" s="4"/>
      <c r="DE400" s="4"/>
      <c r="DF400" s="4"/>
      <c r="DG400" s="4"/>
      <c r="DH400" s="4"/>
      <c r="DI400" s="4"/>
      <c r="DJ400" s="4"/>
      <c r="DK400" s="4"/>
    </row>
    <row r="401" spans="1:115" ht="12.75">
      <c r="A401" s="4"/>
      <c r="H401" s="4"/>
      <c r="I401" s="4"/>
      <c r="J401" s="8"/>
      <c r="K401" s="3"/>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c r="CR401" s="4"/>
      <c r="CS401" s="4"/>
      <c r="CT401" s="4"/>
      <c r="CU401" s="4"/>
      <c r="CV401" s="4"/>
      <c r="CW401" s="4"/>
      <c r="CX401" s="4"/>
      <c r="CY401" s="4"/>
      <c r="CZ401" s="4"/>
      <c r="DA401" s="4"/>
      <c r="DB401" s="4"/>
      <c r="DC401" s="4"/>
      <c r="DD401" s="4"/>
      <c r="DE401" s="4"/>
      <c r="DF401" s="4"/>
      <c r="DG401" s="4"/>
      <c r="DH401" s="4"/>
      <c r="DI401" s="4"/>
      <c r="DJ401" s="4"/>
      <c r="DK401" s="4"/>
    </row>
    <row r="402" spans="1:115" ht="12.75">
      <c r="A402" s="4"/>
      <c r="H402" s="4"/>
      <c r="I402" s="4"/>
      <c r="J402" s="8"/>
      <c r="K402" s="3"/>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c r="CR402" s="4"/>
      <c r="CS402" s="4"/>
      <c r="CT402" s="4"/>
      <c r="CU402" s="4"/>
      <c r="CV402" s="4"/>
      <c r="CW402" s="4"/>
      <c r="CX402" s="4"/>
      <c r="CY402" s="4"/>
      <c r="CZ402" s="4"/>
      <c r="DA402" s="4"/>
      <c r="DB402" s="4"/>
      <c r="DC402" s="4"/>
      <c r="DD402" s="4"/>
      <c r="DE402" s="4"/>
      <c r="DF402" s="4"/>
      <c r="DG402" s="4"/>
      <c r="DH402" s="4"/>
      <c r="DI402" s="4"/>
      <c r="DJ402" s="4"/>
      <c r="DK402" s="4"/>
    </row>
    <row r="403" spans="1:115" ht="12.75">
      <c r="A403" s="4"/>
      <c r="H403" s="4"/>
      <c r="I403" s="4"/>
      <c r="J403" s="8"/>
      <c r="K403" s="3"/>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c r="CR403" s="4"/>
      <c r="CS403" s="4"/>
      <c r="CT403" s="4"/>
      <c r="CU403" s="4"/>
      <c r="CV403" s="4"/>
      <c r="CW403" s="4"/>
      <c r="CX403" s="4"/>
      <c r="CY403" s="4"/>
      <c r="CZ403" s="4"/>
      <c r="DA403" s="4"/>
      <c r="DB403" s="4"/>
      <c r="DC403" s="4"/>
      <c r="DD403" s="4"/>
      <c r="DE403" s="4"/>
      <c r="DF403" s="4"/>
      <c r="DG403" s="4"/>
      <c r="DH403" s="4"/>
      <c r="DI403" s="4"/>
      <c r="DJ403" s="4"/>
      <c r="DK403" s="4"/>
    </row>
    <row r="404" spans="1:115" ht="12.75">
      <c r="A404" s="4"/>
      <c r="H404" s="4"/>
      <c r="I404" s="4"/>
      <c r="J404" s="8"/>
      <c r="K404" s="3"/>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c r="CR404" s="4"/>
      <c r="CS404" s="4"/>
      <c r="CT404" s="4"/>
      <c r="CU404" s="4"/>
      <c r="CV404" s="4"/>
      <c r="CW404" s="4"/>
      <c r="CX404" s="4"/>
      <c r="CY404" s="4"/>
      <c r="CZ404" s="4"/>
      <c r="DA404" s="4"/>
      <c r="DB404" s="4"/>
      <c r="DC404" s="4"/>
      <c r="DD404" s="4"/>
      <c r="DE404" s="4"/>
      <c r="DF404" s="4"/>
      <c r="DG404" s="4"/>
      <c r="DH404" s="4"/>
      <c r="DI404" s="4"/>
      <c r="DJ404" s="4"/>
      <c r="DK404" s="4"/>
    </row>
    <row r="405" spans="1:115" ht="12.75">
      <c r="A405" s="4"/>
      <c r="H405" s="4"/>
      <c r="I405" s="4"/>
      <c r="J405" s="8"/>
      <c r="K405" s="3"/>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4"/>
      <c r="CT405" s="4"/>
      <c r="CU405" s="4"/>
      <c r="CV405" s="4"/>
      <c r="CW405" s="4"/>
      <c r="CX405" s="4"/>
      <c r="CY405" s="4"/>
      <c r="CZ405" s="4"/>
      <c r="DA405" s="4"/>
      <c r="DB405" s="4"/>
      <c r="DC405" s="4"/>
      <c r="DD405" s="4"/>
      <c r="DE405" s="4"/>
      <c r="DF405" s="4"/>
      <c r="DG405" s="4"/>
      <c r="DH405" s="4"/>
      <c r="DI405" s="4"/>
      <c r="DJ405" s="4"/>
      <c r="DK405" s="4"/>
    </row>
    <row r="406" spans="1:115" ht="12.75">
      <c r="A406" s="4"/>
      <c r="H406" s="4"/>
      <c r="I406" s="4"/>
      <c r="J406" s="8"/>
      <c r="K406" s="3"/>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c r="CR406" s="4"/>
      <c r="CS406" s="4"/>
      <c r="CT406" s="4"/>
      <c r="CU406" s="4"/>
      <c r="CV406" s="4"/>
      <c r="CW406" s="4"/>
      <c r="CX406" s="4"/>
      <c r="CY406" s="4"/>
      <c r="CZ406" s="4"/>
      <c r="DA406" s="4"/>
      <c r="DB406" s="4"/>
      <c r="DC406" s="4"/>
      <c r="DD406" s="4"/>
      <c r="DE406" s="4"/>
      <c r="DF406" s="4"/>
      <c r="DG406" s="4"/>
      <c r="DH406" s="4"/>
      <c r="DI406" s="4"/>
      <c r="DJ406" s="4"/>
      <c r="DK406" s="4"/>
    </row>
    <row r="407" spans="1:115" ht="12.75">
      <c r="A407" s="4"/>
      <c r="H407" s="4"/>
      <c r="I407" s="4"/>
      <c r="J407" s="8"/>
      <c r="K407" s="3"/>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c r="CR407" s="4"/>
      <c r="CS407" s="4"/>
      <c r="CT407" s="4"/>
      <c r="CU407" s="4"/>
      <c r="CV407" s="4"/>
      <c r="CW407" s="4"/>
      <c r="CX407" s="4"/>
      <c r="CY407" s="4"/>
      <c r="CZ407" s="4"/>
      <c r="DA407" s="4"/>
      <c r="DB407" s="4"/>
      <c r="DC407" s="4"/>
      <c r="DD407" s="4"/>
      <c r="DE407" s="4"/>
      <c r="DF407" s="4"/>
      <c r="DG407" s="4"/>
      <c r="DH407" s="4"/>
      <c r="DI407" s="4"/>
      <c r="DJ407" s="4"/>
      <c r="DK407" s="4"/>
    </row>
    <row r="408" spans="1:115" ht="12.75">
      <c r="A408" s="4"/>
      <c r="H408" s="4"/>
      <c r="I408" s="4"/>
      <c r="J408" s="8"/>
      <c r="K408" s="3"/>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c r="CW408" s="4"/>
      <c r="CX408" s="4"/>
      <c r="CY408" s="4"/>
      <c r="CZ408" s="4"/>
      <c r="DA408" s="4"/>
      <c r="DB408" s="4"/>
      <c r="DC408" s="4"/>
      <c r="DD408" s="4"/>
      <c r="DE408" s="4"/>
      <c r="DF408" s="4"/>
      <c r="DG408" s="4"/>
      <c r="DH408" s="4"/>
      <c r="DI408" s="4"/>
      <c r="DJ408" s="4"/>
      <c r="DK408" s="4"/>
    </row>
    <row r="409" spans="1:115" ht="12.75">
      <c r="A409" s="4"/>
      <c r="H409" s="4"/>
      <c r="I409" s="4"/>
      <c r="J409" s="8"/>
      <c r="K409" s="3"/>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c r="CR409" s="4"/>
      <c r="CS409" s="4"/>
      <c r="CT409" s="4"/>
      <c r="CU409" s="4"/>
      <c r="CV409" s="4"/>
      <c r="CW409" s="4"/>
      <c r="CX409" s="4"/>
      <c r="CY409" s="4"/>
      <c r="CZ409" s="4"/>
      <c r="DA409" s="4"/>
      <c r="DB409" s="4"/>
      <c r="DC409" s="4"/>
      <c r="DD409" s="4"/>
      <c r="DE409" s="4"/>
      <c r="DF409" s="4"/>
      <c r="DG409" s="4"/>
      <c r="DH409" s="4"/>
      <c r="DI409" s="4"/>
      <c r="DJ409" s="4"/>
      <c r="DK409" s="4"/>
    </row>
    <row r="410" spans="1:115" ht="12.75">
      <c r="A410" s="4"/>
      <c r="H410" s="4"/>
      <c r="I410" s="4"/>
      <c r="J410" s="8"/>
      <c r="K410" s="3"/>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c r="DE410" s="4"/>
      <c r="DF410" s="4"/>
      <c r="DG410" s="4"/>
      <c r="DH410" s="4"/>
      <c r="DI410" s="4"/>
      <c r="DJ410" s="4"/>
      <c r="DK410" s="4"/>
    </row>
    <row r="411" spans="1:115" ht="12.75">
      <c r="A411" s="4"/>
      <c r="H411" s="4"/>
      <c r="I411" s="4"/>
      <c r="J411" s="8"/>
      <c r="K411" s="3"/>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c r="DI411" s="4"/>
      <c r="DJ411" s="4"/>
      <c r="DK411" s="4"/>
    </row>
    <row r="412" spans="1:115" ht="12.75">
      <c r="A412" s="4"/>
      <c r="H412" s="4"/>
      <c r="I412" s="4"/>
      <c r="J412" s="8"/>
      <c r="K412" s="3"/>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c r="CR412" s="4"/>
      <c r="CS412" s="4"/>
      <c r="CT412" s="4"/>
      <c r="CU412" s="4"/>
      <c r="CV412" s="4"/>
      <c r="CW412" s="4"/>
      <c r="CX412" s="4"/>
      <c r="CY412" s="4"/>
      <c r="CZ412" s="4"/>
      <c r="DA412" s="4"/>
      <c r="DB412" s="4"/>
      <c r="DC412" s="4"/>
      <c r="DD412" s="4"/>
      <c r="DE412" s="4"/>
      <c r="DF412" s="4"/>
      <c r="DG412" s="4"/>
      <c r="DH412" s="4"/>
      <c r="DI412" s="4"/>
      <c r="DJ412" s="4"/>
      <c r="DK412" s="4"/>
    </row>
    <row r="413" spans="1:115" ht="12.75">
      <c r="A413" s="4"/>
      <c r="H413" s="4"/>
      <c r="I413" s="4"/>
      <c r="J413" s="8"/>
      <c r="K413" s="3"/>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c r="CR413" s="4"/>
      <c r="CS413" s="4"/>
      <c r="CT413" s="4"/>
      <c r="CU413" s="4"/>
      <c r="CV413" s="4"/>
      <c r="CW413" s="4"/>
      <c r="CX413" s="4"/>
      <c r="CY413" s="4"/>
      <c r="CZ413" s="4"/>
      <c r="DA413" s="4"/>
      <c r="DB413" s="4"/>
      <c r="DC413" s="4"/>
      <c r="DD413" s="4"/>
      <c r="DE413" s="4"/>
      <c r="DF413" s="4"/>
      <c r="DG413" s="4"/>
      <c r="DH413" s="4"/>
      <c r="DI413" s="4"/>
      <c r="DJ413" s="4"/>
      <c r="DK413" s="4"/>
    </row>
    <row r="414" spans="1:115" ht="12.75">
      <c r="A414" s="4"/>
      <c r="H414" s="4"/>
      <c r="I414" s="4"/>
      <c r="J414" s="8"/>
      <c r="K414" s="3"/>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c r="CR414" s="4"/>
      <c r="CS414" s="4"/>
      <c r="CT414" s="4"/>
      <c r="CU414" s="4"/>
      <c r="CV414" s="4"/>
      <c r="CW414" s="4"/>
      <c r="CX414" s="4"/>
      <c r="CY414" s="4"/>
      <c r="CZ414" s="4"/>
      <c r="DA414" s="4"/>
      <c r="DB414" s="4"/>
      <c r="DC414" s="4"/>
      <c r="DD414" s="4"/>
      <c r="DE414" s="4"/>
      <c r="DF414" s="4"/>
      <c r="DG414" s="4"/>
      <c r="DH414" s="4"/>
      <c r="DI414" s="4"/>
      <c r="DJ414" s="4"/>
      <c r="DK414" s="4"/>
    </row>
    <row r="415" spans="1:115" ht="12.75">
      <c r="A415" s="4"/>
      <c r="H415" s="4"/>
      <c r="I415" s="4"/>
      <c r="J415" s="8"/>
      <c r="K415" s="3"/>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c r="CR415" s="4"/>
      <c r="CS415" s="4"/>
      <c r="CT415" s="4"/>
      <c r="CU415" s="4"/>
      <c r="CV415" s="4"/>
      <c r="CW415" s="4"/>
      <c r="CX415" s="4"/>
      <c r="CY415" s="4"/>
      <c r="CZ415" s="4"/>
      <c r="DA415" s="4"/>
      <c r="DB415" s="4"/>
      <c r="DC415" s="4"/>
      <c r="DD415" s="4"/>
      <c r="DE415" s="4"/>
      <c r="DF415" s="4"/>
      <c r="DG415" s="4"/>
      <c r="DH415" s="4"/>
      <c r="DI415" s="4"/>
      <c r="DJ415" s="4"/>
      <c r="DK415" s="4"/>
    </row>
    <row r="416" spans="1:115" ht="12.75">
      <c r="A416" s="4"/>
      <c r="H416" s="4"/>
      <c r="I416" s="4"/>
      <c r="J416" s="8"/>
      <c r="K416" s="3"/>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c r="CR416" s="4"/>
      <c r="CS416" s="4"/>
      <c r="CT416" s="4"/>
      <c r="CU416" s="4"/>
      <c r="CV416" s="4"/>
      <c r="CW416" s="4"/>
      <c r="CX416" s="4"/>
      <c r="CY416" s="4"/>
      <c r="CZ416" s="4"/>
      <c r="DA416" s="4"/>
      <c r="DB416" s="4"/>
      <c r="DC416" s="4"/>
      <c r="DD416" s="4"/>
      <c r="DE416" s="4"/>
      <c r="DF416" s="4"/>
      <c r="DG416" s="4"/>
      <c r="DH416" s="4"/>
      <c r="DI416" s="4"/>
      <c r="DJ416" s="4"/>
      <c r="DK416" s="4"/>
    </row>
    <row r="417" spans="1:115" ht="12.75">
      <c r="A417" s="4"/>
      <c r="H417" s="4"/>
      <c r="I417" s="4"/>
      <c r="J417" s="8"/>
      <c r="K417" s="3"/>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c r="CR417" s="4"/>
      <c r="CS417" s="4"/>
      <c r="CT417" s="4"/>
      <c r="CU417" s="4"/>
      <c r="CV417" s="4"/>
      <c r="CW417" s="4"/>
      <c r="CX417" s="4"/>
      <c r="CY417" s="4"/>
      <c r="CZ417" s="4"/>
      <c r="DA417" s="4"/>
      <c r="DB417" s="4"/>
      <c r="DC417" s="4"/>
      <c r="DD417" s="4"/>
      <c r="DE417" s="4"/>
      <c r="DF417" s="4"/>
      <c r="DG417" s="4"/>
      <c r="DH417" s="4"/>
      <c r="DI417" s="4"/>
      <c r="DJ417" s="4"/>
      <c r="DK417" s="4"/>
    </row>
    <row r="418" spans="1:115" ht="12.75">
      <c r="A418" s="4"/>
      <c r="H418" s="4"/>
      <c r="I418" s="4"/>
      <c r="J418" s="8"/>
      <c r="K418" s="3"/>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c r="CY418" s="4"/>
      <c r="CZ418" s="4"/>
      <c r="DA418" s="4"/>
      <c r="DB418" s="4"/>
      <c r="DC418" s="4"/>
      <c r="DD418" s="4"/>
      <c r="DE418" s="4"/>
      <c r="DF418" s="4"/>
      <c r="DG418" s="4"/>
      <c r="DH418" s="4"/>
      <c r="DI418" s="4"/>
      <c r="DJ418" s="4"/>
      <c r="DK418" s="4"/>
    </row>
    <row r="419" spans="1:115" ht="12.75">
      <c r="A419" s="4"/>
      <c r="H419" s="4"/>
      <c r="I419" s="4"/>
      <c r="J419" s="8"/>
      <c r="K419" s="3"/>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c r="DE419" s="4"/>
      <c r="DF419" s="4"/>
      <c r="DG419" s="4"/>
      <c r="DH419" s="4"/>
      <c r="DI419" s="4"/>
      <c r="DJ419" s="4"/>
      <c r="DK419" s="4"/>
    </row>
    <row r="420" spans="1:115" ht="12.75">
      <c r="A420" s="4"/>
      <c r="H420" s="4"/>
      <c r="I420" s="4"/>
      <c r="J420" s="8"/>
      <c r="K420" s="3"/>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c r="CS420" s="4"/>
      <c r="CT420" s="4"/>
      <c r="CU420" s="4"/>
      <c r="CV420" s="4"/>
      <c r="CW420" s="4"/>
      <c r="CX420" s="4"/>
      <c r="CY420" s="4"/>
      <c r="CZ420" s="4"/>
      <c r="DA420" s="4"/>
      <c r="DB420" s="4"/>
      <c r="DC420" s="4"/>
      <c r="DD420" s="4"/>
      <c r="DE420" s="4"/>
      <c r="DF420" s="4"/>
      <c r="DG420" s="4"/>
      <c r="DH420" s="4"/>
      <c r="DI420" s="4"/>
      <c r="DJ420" s="4"/>
      <c r="DK420" s="4"/>
    </row>
    <row r="421" spans="1:115" ht="12.75">
      <c r="A421" s="4"/>
      <c r="H421" s="4"/>
      <c r="I421" s="4"/>
      <c r="J421" s="8"/>
      <c r="K421" s="3"/>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c r="CR421" s="4"/>
      <c r="CS421" s="4"/>
      <c r="CT421" s="4"/>
      <c r="CU421" s="4"/>
      <c r="CV421" s="4"/>
      <c r="CW421" s="4"/>
      <c r="CX421" s="4"/>
      <c r="CY421" s="4"/>
      <c r="CZ421" s="4"/>
      <c r="DA421" s="4"/>
      <c r="DB421" s="4"/>
      <c r="DC421" s="4"/>
      <c r="DD421" s="4"/>
      <c r="DE421" s="4"/>
      <c r="DF421" s="4"/>
      <c r="DG421" s="4"/>
      <c r="DH421" s="4"/>
      <c r="DI421" s="4"/>
      <c r="DJ421" s="4"/>
      <c r="DK421" s="4"/>
    </row>
    <row r="422" spans="1:115" ht="12.75">
      <c r="A422" s="4"/>
      <c r="H422" s="4"/>
      <c r="I422" s="4"/>
      <c r="J422" s="8"/>
      <c r="K422" s="3"/>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c r="CR422" s="4"/>
      <c r="CS422" s="4"/>
      <c r="CT422" s="4"/>
      <c r="CU422" s="4"/>
      <c r="CV422" s="4"/>
      <c r="CW422" s="4"/>
      <c r="CX422" s="4"/>
      <c r="CY422" s="4"/>
      <c r="CZ422" s="4"/>
      <c r="DA422" s="4"/>
      <c r="DB422" s="4"/>
      <c r="DC422" s="4"/>
      <c r="DD422" s="4"/>
      <c r="DE422" s="4"/>
      <c r="DF422" s="4"/>
      <c r="DG422" s="4"/>
      <c r="DH422" s="4"/>
      <c r="DI422" s="4"/>
      <c r="DJ422" s="4"/>
      <c r="DK422" s="4"/>
    </row>
    <row r="423" spans="1:115" ht="12.75">
      <c r="A423" s="4"/>
      <c r="H423" s="4"/>
      <c r="I423" s="4"/>
      <c r="J423" s="8"/>
      <c r="K423" s="3"/>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c r="CR423" s="4"/>
      <c r="CS423" s="4"/>
      <c r="CT423" s="4"/>
      <c r="CU423" s="4"/>
      <c r="CV423" s="4"/>
      <c r="CW423" s="4"/>
      <c r="CX423" s="4"/>
      <c r="CY423" s="4"/>
      <c r="CZ423" s="4"/>
      <c r="DA423" s="4"/>
      <c r="DB423" s="4"/>
      <c r="DC423" s="4"/>
      <c r="DD423" s="4"/>
      <c r="DE423" s="4"/>
      <c r="DF423" s="4"/>
      <c r="DG423" s="4"/>
      <c r="DH423" s="4"/>
      <c r="DI423" s="4"/>
      <c r="DJ423" s="4"/>
      <c r="DK423" s="4"/>
    </row>
    <row r="424" spans="1:115" ht="12.75">
      <c r="A424" s="4"/>
      <c r="H424" s="4"/>
      <c r="I424" s="4"/>
      <c r="J424" s="8"/>
      <c r="K424" s="3"/>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c r="DE424" s="4"/>
      <c r="DF424" s="4"/>
      <c r="DG424" s="4"/>
      <c r="DH424" s="4"/>
      <c r="DI424" s="4"/>
      <c r="DJ424" s="4"/>
      <c r="DK424" s="4"/>
    </row>
    <row r="425" spans="1:115" ht="12.75">
      <c r="A425" s="4"/>
      <c r="H425" s="4"/>
      <c r="I425" s="4"/>
      <c r="J425" s="8"/>
      <c r="K425" s="3"/>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c r="CV425" s="4"/>
      <c r="CW425" s="4"/>
      <c r="CX425" s="4"/>
      <c r="CY425" s="4"/>
      <c r="CZ425" s="4"/>
      <c r="DA425" s="4"/>
      <c r="DB425" s="4"/>
      <c r="DC425" s="4"/>
      <c r="DD425" s="4"/>
      <c r="DE425" s="4"/>
      <c r="DF425" s="4"/>
      <c r="DG425" s="4"/>
      <c r="DH425" s="4"/>
      <c r="DI425" s="4"/>
      <c r="DJ425" s="4"/>
      <c r="DK425" s="4"/>
    </row>
    <row r="426" spans="1:115" ht="12.75">
      <c r="A426" s="4"/>
      <c r="H426" s="4"/>
      <c r="I426" s="4"/>
      <c r="J426" s="8"/>
      <c r="K426" s="3"/>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c r="DI426" s="4"/>
      <c r="DJ426" s="4"/>
      <c r="DK426" s="4"/>
    </row>
    <row r="427" spans="1:115" ht="12.75">
      <c r="A427" s="4"/>
      <c r="H427" s="4"/>
      <c r="I427" s="4"/>
      <c r="J427" s="8"/>
      <c r="K427" s="3"/>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c r="CV427" s="4"/>
      <c r="CW427" s="4"/>
      <c r="CX427" s="4"/>
      <c r="CY427" s="4"/>
      <c r="CZ427" s="4"/>
      <c r="DA427" s="4"/>
      <c r="DB427" s="4"/>
      <c r="DC427" s="4"/>
      <c r="DD427" s="4"/>
      <c r="DE427" s="4"/>
      <c r="DF427" s="4"/>
      <c r="DG427" s="4"/>
      <c r="DH427" s="4"/>
      <c r="DI427" s="4"/>
      <c r="DJ427" s="4"/>
      <c r="DK427" s="4"/>
    </row>
    <row r="428" spans="1:115" ht="12.75">
      <c r="A428" s="4"/>
      <c r="H428" s="4"/>
      <c r="I428" s="4"/>
      <c r="J428" s="8"/>
      <c r="K428" s="3"/>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c r="CY428" s="4"/>
      <c r="CZ428" s="4"/>
      <c r="DA428" s="4"/>
      <c r="DB428" s="4"/>
      <c r="DC428" s="4"/>
      <c r="DD428" s="4"/>
      <c r="DE428" s="4"/>
      <c r="DF428" s="4"/>
      <c r="DG428" s="4"/>
      <c r="DH428" s="4"/>
      <c r="DI428" s="4"/>
      <c r="DJ428" s="4"/>
      <c r="DK428" s="4"/>
    </row>
    <row r="429" spans="1:115" ht="12.75">
      <c r="A429" s="4"/>
      <c r="H429" s="4"/>
      <c r="I429" s="4"/>
      <c r="J429" s="8"/>
      <c r="K429" s="3"/>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c r="CY429" s="4"/>
      <c r="CZ429" s="4"/>
      <c r="DA429" s="4"/>
      <c r="DB429" s="4"/>
      <c r="DC429" s="4"/>
      <c r="DD429" s="4"/>
      <c r="DE429" s="4"/>
      <c r="DF429" s="4"/>
      <c r="DG429" s="4"/>
      <c r="DH429" s="4"/>
      <c r="DI429" s="4"/>
      <c r="DJ429" s="4"/>
      <c r="DK429" s="4"/>
    </row>
    <row r="430" spans="1:115" ht="12.75">
      <c r="A430" s="4"/>
      <c r="H430" s="4"/>
      <c r="I430" s="4"/>
      <c r="J430" s="8"/>
      <c r="K430" s="3"/>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c r="CR430" s="4"/>
      <c r="CS430" s="4"/>
      <c r="CT430" s="4"/>
      <c r="CU430" s="4"/>
      <c r="CV430" s="4"/>
      <c r="CW430" s="4"/>
      <c r="CX430" s="4"/>
      <c r="CY430" s="4"/>
      <c r="CZ430" s="4"/>
      <c r="DA430" s="4"/>
      <c r="DB430" s="4"/>
      <c r="DC430" s="4"/>
      <c r="DD430" s="4"/>
      <c r="DE430" s="4"/>
      <c r="DF430" s="4"/>
      <c r="DG430" s="4"/>
      <c r="DH430" s="4"/>
      <c r="DI430" s="4"/>
      <c r="DJ430" s="4"/>
      <c r="DK430" s="4"/>
    </row>
  </sheetData>
  <sheetProtection/>
  <mergeCells count="13">
    <mergeCell ref="K9:K11"/>
    <mergeCell ref="A10:A11"/>
    <mergeCell ref="B10:F10"/>
    <mergeCell ref="H10:H11"/>
    <mergeCell ref="I10:I11"/>
    <mergeCell ref="B12:F12"/>
    <mergeCell ref="A9:F9"/>
    <mergeCell ref="G9:G11"/>
    <mergeCell ref="J9:J11"/>
    <mergeCell ref="A7:G7"/>
    <mergeCell ref="C5:J5"/>
    <mergeCell ref="G1:J1"/>
    <mergeCell ref="G3:J3"/>
  </mergeCells>
  <printOptions/>
  <pageMargins left="0.31496062992125984" right="0.11811023622047245" top="0.15748031496062992" bottom="0.15748031496062992" header="0.11811023622047245" footer="0.11811023622047245"/>
  <pageSetup fitToHeight="0" fitToWidth="1" horizontalDpi="1200" verticalDpi="12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2013-03-29T00:46:30Z</cp:lastPrinted>
  <dcterms:created xsi:type="dcterms:W3CDTF">2013-03-19T01:36:02Z</dcterms:created>
  <dcterms:modified xsi:type="dcterms:W3CDTF">2013-09-24T00:45:24Z</dcterms:modified>
  <cp:category/>
  <cp:version/>
  <cp:contentType/>
  <cp:contentStatus/>
</cp:coreProperties>
</file>