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625" windowHeight="7365" activeTab="0"/>
  </bookViews>
  <sheets>
    <sheet name="Лист1" sheetId="1" r:id="rId1"/>
  </sheets>
  <definedNames/>
  <calcPr fullCalcOnLoad="1"/>
</workbook>
</file>

<file path=xl/sharedStrings.xml><?xml version="1.0" encoding="utf-8"?>
<sst xmlns="http://schemas.openxmlformats.org/spreadsheetml/2006/main" count="869" uniqueCount="310">
  <si>
    <t>7561</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</si>
  <si>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</si>
  <si>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7564</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</si>
  <si>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</si>
  <si>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7566</t>
  </si>
  <si>
    <t>Субвенции бюджетам муниципальных образований на реализацию временных мер поддержки населения в целях обеспечения доступности коммунальных услуг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</si>
  <si>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7578</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</si>
  <si>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</si>
  <si>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7588</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</si>
  <si>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</si>
  <si>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7601</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</si>
  <si>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</si>
  <si>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7604</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</si>
  <si>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</si>
  <si>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20203029</t>
  </si>
  <si>
    <t>Иные межбюджетные трансферты</t>
  </si>
  <si>
    <t>20204000</t>
  </si>
  <si>
    <t>Средства бюджетов,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</si>
  <si>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20204014</t>
  </si>
  <si>
    <t>Резервные фонды исполнительных органов государственной власти субъектов Российской Федерации</t>
  </si>
  <si>
    <t>9401</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</si>
  <si>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</si>
  <si>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</si>
  <si>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</si>
  <si>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</si>
  <si>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</si>
  <si>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</si>
  <si>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</si>
  <si>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</si>
  <si>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r>
      <rPr>
        <sz val="11"/>
        <color indexed="8"/>
        <rFont val="Times New Roman"/>
        <family val="1"/>
      </rPr>
      <t>Утверждено</t>
    </r>
    <r>
      <rPr>
        <sz val="12"/>
        <color indexed="8"/>
        <rFont val="Times New Roman"/>
        <family val="1"/>
      </rPr>
      <t xml:space="preserve">
на 2014 год</t>
    </r>
  </si>
  <si>
    <t>Доходы районного бюджета на 2014 год и плановый период  2015- 2016 годов</t>
  </si>
  <si>
    <t>"О районном бюджете на 2014 год 
и плановый период 2015 -2016 годов"</t>
  </si>
  <si>
    <t>017</t>
  </si>
  <si>
    <t xml:space="preserve"> 2015 год </t>
  </si>
  <si>
    <t xml:space="preserve"> 2016 год</t>
  </si>
  <si>
    <t>от 20.12.2013 № 40-354р</t>
  </si>
  <si>
    <t>Приложение  №4</t>
  </si>
  <si>
    <t>к решению районного Совета депутатов</t>
  </si>
  <si>
    <t>(тыс.руб.)</t>
  </si>
  <si>
    <t>Показатели бюджетной классификации по доходам</t>
  </si>
  <si>
    <t xml:space="preserve">Наименование  </t>
  </si>
  <si>
    <t>Код</t>
  </si>
  <si>
    <t>Всего  2014</t>
  </si>
  <si>
    <t>Всего  2015</t>
  </si>
  <si>
    <t>Всего  2016</t>
  </si>
  <si>
    <t>Адм</t>
  </si>
  <si>
    <t>Вид</t>
  </si>
  <si>
    <t>Эл.</t>
  </si>
  <si>
    <t>Под- вид</t>
  </si>
  <si>
    <t>КОСГУ</t>
  </si>
  <si>
    <t>ДОХОДЫ ВСЕГО</t>
  </si>
  <si>
    <t>НАЛОГОВЫЕ И НЕНАЛОГОВЫЕ ДОХОДЫ</t>
  </si>
  <si>
    <t>000</t>
  </si>
  <si>
    <t>10000000</t>
  </si>
  <si>
    <t>00</t>
  </si>
  <si>
    <t>0000</t>
  </si>
  <si>
    <t>НАЛОГИ НА ПРИБЫЛЬ, ДОХОДЫ</t>
  </si>
  <si>
    <t>182</t>
  </si>
  <si>
    <t>10100000</t>
  </si>
  <si>
    <t>Налог на прибыль организаций</t>
  </si>
  <si>
    <t>10101000</t>
  </si>
  <si>
    <t>110</t>
  </si>
  <si>
    <t>Налог на прибыль организаций, зачисляемый в бюджеты бюджетной системы Российской Федерации по соответствующим ставкам</t>
  </si>
  <si>
    <t>10101010</t>
  </si>
  <si>
    <t>02</t>
  </si>
  <si>
    <t>Налог на прибыль организаций, зачисляемый в бюджеты субъектов Российской Федерации</t>
  </si>
  <si>
    <t>10101012</t>
  </si>
  <si>
    <t>1000</t>
  </si>
  <si>
    <t>Налог на доходы физических лиц</t>
  </si>
  <si>
    <t>10102000</t>
  </si>
  <si>
    <t>01</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</si>
  <si>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2"/>
        <color indexed="8"/>
        <rFont val="Times New Roman"/>
        <family val="1"/>
      </rPr>
      <t>1</t>
    </r>
    <r>
      <rPr>
        <sz val="12"/>
        <color indexed="8"/>
        <rFont val="Times New Roman"/>
        <family val="1"/>
      </rPr>
      <t xml:space="preserve"> и 228 Налогового кодекса Российской Федерации</t>
    </r>
  </si>
  <si>
    <t>10102010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</si>
  <si>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</si>
  <si>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</si>
  <si>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</si>
  <si>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t>
  </si>
  <si>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</si>
  <si>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10102040</t>
  </si>
  <si>
    <t>НАЛОГИ НА ТОВАРЫ, ВВОЗИМЫЕ НА ТЕРРИТОРИЮ РОССИЙСКОЙ ФЕДЕРАЦИИ</t>
  </si>
  <si>
    <t>10300000</t>
  </si>
  <si>
    <t>Акцизы по подакцизным товарам (продукции), производимым на территории Российской Федерации</t>
  </si>
  <si>
    <t>860</t>
  </si>
  <si>
    <t>10302000</t>
  </si>
  <si>
    <t>Доходы от уплаты акцизов на дизельное топливо, зачисляемые в консолидированные бюджеты субъектов Российской Федерации</t>
  </si>
  <si>
    <t>10302230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</si>
  <si>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</si>
  <si>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10302240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</si>
  <si>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</si>
  <si>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10302250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</si>
  <si>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</si>
  <si>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10302260</t>
  </si>
  <si>
    <t>НАЛОГИ НА СОВОКУПНЫЙ ДОХОД</t>
  </si>
  <si>
    <t>10500000</t>
  </si>
  <si>
    <t>Единый налог на вмененный доход для отдельных видов деятельности</t>
  </si>
  <si>
    <t>10502000</t>
  </si>
  <si>
    <t>10502010</t>
  </si>
  <si>
    <t>Единый налог на вмененный доход для отдельных видов деятельности (за налоговые периоды, истекшие до 1 января 2012 года)</t>
  </si>
  <si>
    <t>10502020</t>
  </si>
  <si>
    <t>Единый сельскохозяйственный налог</t>
  </si>
  <si>
    <t>10503000</t>
  </si>
  <si>
    <t>10503010</t>
  </si>
  <si>
    <t>Налог, взимаемый в связи с применением патентной системы налогообложения</t>
  </si>
  <si>
    <t>10504000</t>
  </si>
  <si>
    <t>Налог, взимаемый в связи с применением патентной системы налогообложения, зачисляемый в бюджеты муниципальных районов</t>
  </si>
  <si>
    <t>10504020</t>
  </si>
  <si>
    <t>ГОСУДАРСТВЕННАЯ ПОШЛИНА</t>
  </si>
  <si>
    <t>10800000</t>
  </si>
  <si>
    <t>Государственная пошлина по делам, рассматриваемым в судах общей юрисдикции, мировыми судьями</t>
  </si>
  <si>
    <t>10803000</t>
  </si>
  <si>
    <t>Государственная пошлина по делам, рассматриваемым в судах общей юрисдикции, мировыми судьями ( за исключением государственной пошлины по делам, рассматриваемым Верховным Судом Российской Федерации )</t>
  </si>
  <si>
    <t>10803010</t>
  </si>
  <si>
    <t>Государственная пошлина за государственную регистрацию, а также за совершение прочих юридически значимых действий</t>
  </si>
  <si>
    <t>10807000</t>
  </si>
  <si>
    <t>Государственная пошлина за выдачу разрешения на установку рекламной конструкции</t>
  </si>
  <si>
    <t>005</t>
  </si>
  <si>
    <t>10807150</t>
  </si>
  <si>
    <t>ДОХОДЫ ОТ ИСПОЛЬЗОВАНИЯ ИМУЩЕСТВА, НАХОДЯЩЕГОСЯ В ГОСУДАРСТВЕННОЙ И МУНИЦИПАЛЬНОЙ СОБСТВЕННОСТИ</t>
  </si>
  <si>
    <t>11100000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</si>
  <si>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</si>
  <si>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11105000</t>
  </si>
  <si>
    <t>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</si>
  <si>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</si>
  <si>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</si>
  <si>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</si>
  <si>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11105013</t>
  </si>
  <si>
    <t>10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</si>
  <si>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</si>
  <si>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</si>
  <si>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</si>
  <si>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11105025</t>
  </si>
  <si>
    <t>05</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</si>
  <si>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</si>
  <si>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</si>
  <si>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</si>
  <si>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11105035</t>
  </si>
  <si>
    <t>ПЛАТЕЖИ ПРИ ПОЛЬЗОВАНИИ ПРИРОДНЫМИ РЕСУРСАМИ</t>
  </si>
  <si>
    <t>11200000</t>
  </si>
  <si>
    <t>Плата за негативное воздействие на окружающую среду</t>
  </si>
  <si>
    <t>048</t>
  </si>
  <si>
    <t>11201000</t>
  </si>
  <si>
    <t>Плата за выбросы загрязняющих веществ в атмосферный воздух стационарными объектами</t>
  </si>
  <si>
    <t>11201010</t>
  </si>
  <si>
    <t>6000</t>
  </si>
  <si>
    <t>Плата за выбросы загрязняющих веществ в атмосферный воздух передвижными объектами</t>
  </si>
  <si>
    <t>11201020</t>
  </si>
  <si>
    <t>Плата за выбросы загрязняющих веществ в водные объекты</t>
  </si>
  <si>
    <t>11201030</t>
  </si>
  <si>
    <t>Плата за размещение отходов производства и потребления</t>
  </si>
  <si>
    <t>11201040</t>
  </si>
  <si>
    <t>ДОХОДЫ ОТ ОКАЗАНИЯ ПЛАТНЫХ УСЛУГ (РАБОТ) И КОМПЕНСАЦИИ ЗАТРАТ ГОСУДАРСТВА</t>
  </si>
  <si>
    <t>11300000</t>
  </si>
  <si>
    <t>Доходы от оказания платных услуг (работ)</t>
  </si>
  <si>
    <t>11301000</t>
  </si>
  <si>
    <t>130</t>
  </si>
  <si>
    <t>Прочие доходы от оказания платных услуг (работ)</t>
  </si>
  <si>
    <t>11301990</t>
  </si>
  <si>
    <t>Прочие доходы от оказания платных услуг (работ) получателями средств бюджетов муниципальных районов</t>
  </si>
  <si>
    <t>11301995</t>
  </si>
  <si>
    <t>880</t>
  </si>
  <si>
    <t>ДОХОДЫ ОТ ПРОДАЖИ МАТЕРИАЛЬНЫХ И НЕМАТЕРИАЛЬНЫХ АКТИВОВ</t>
  </si>
  <si>
    <t>11400000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</si>
  <si>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</si>
  <si>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</si>
  <si>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</si>
  <si>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11402050</t>
  </si>
  <si>
    <t>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</si>
  <si>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</si>
  <si>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</si>
  <si>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</si>
  <si>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11406000</t>
  </si>
  <si>
    <t>430</t>
  </si>
  <si>
    <t>Доходы от продажи земельных участков, государственная собственность на которые не разграничена</t>
  </si>
  <si>
    <t>11406010</t>
  </si>
  <si>
    <t>Доходы от продажи земельных участков, государственная собственность на которые не разграничена и которые расположены в границах поселений</t>
  </si>
  <si>
    <t>11406013</t>
  </si>
  <si>
    <t>ШТРАФЫ, САНКЦИИ, ВОЗМЕЩЕНИЕ УЩЕРБА</t>
  </si>
  <si>
    <t>11600000</t>
  </si>
  <si>
    <t>Денежные взыскания (штрафы) за нарушение земельного законодательства</t>
  </si>
  <si>
    <t>321</t>
  </si>
  <si>
    <t>11625060</t>
  </si>
  <si>
    <t>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</si>
  <si>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</si>
  <si>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t>
  </si>
  <si>
    <t>11628000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</si>
  <si>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</si>
  <si>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161</t>
  </si>
  <si>
    <t>11633050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</si>
  <si>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</si>
  <si>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t>
  </si>
  <si>
    <t>11643000</t>
  </si>
  <si>
    <t>Прочие поступления от денежных взысканий (штрафов) и иных сумм в возмещение ущерба</t>
  </si>
  <si>
    <t>11690000</t>
  </si>
  <si>
    <t>Прочие поступления от денежных взысканий (штрафов) и иных сумм в возмещении ущерба, зачисляемые в бюджеты муниципальных районов</t>
  </si>
  <si>
    <t>11690050</t>
  </si>
  <si>
    <t>081</t>
  </si>
  <si>
    <t>707</t>
  </si>
  <si>
    <t>106</t>
  </si>
  <si>
    <t>192</t>
  </si>
  <si>
    <t>ПРОЧИЕ НЕНАЛОГОВЫЕ ДОХОДЫ</t>
  </si>
  <si>
    <t>11700000</t>
  </si>
  <si>
    <t>Прочие неналоговые доходы</t>
  </si>
  <si>
    <t>11705050</t>
  </si>
  <si>
    <t>180</t>
  </si>
  <si>
    <t>Прочие неналоговые доходы бюджетов муниципальных районов</t>
  </si>
  <si>
    <t>029</t>
  </si>
  <si>
    <t>БЕЗВОЗМЕЗДНЫЕ ПОСТУПЛЕНИЯ</t>
  </si>
  <si>
    <t>20000000</t>
  </si>
  <si>
    <t>БЕЗВОЗМЕЗДНЫЕ ПОСТУПЛЕНИЯ ОТ ДРУГИХ БЮДЖЕТОВ БЮДЖЕТНОЙ СИСТЕМЫ РОССИЙСКОЙ ФЕДЕРАЦИИ</t>
  </si>
  <si>
    <t>20200000</t>
  </si>
  <si>
    <t>Дотации бюджетам субъектов Российской Федерации и муниципальных образований</t>
  </si>
  <si>
    <t>20201000</t>
  </si>
  <si>
    <t>151</t>
  </si>
  <si>
    <t>Дотации на выравнивание бюджетной обеспеченности</t>
  </si>
  <si>
    <t>20201001</t>
  </si>
  <si>
    <t>Дотации бюджетам муниципальных районов на выравнивание  бюджетной обеспеченности</t>
  </si>
  <si>
    <t>0101</t>
  </si>
  <si>
    <t>Дотации бюджетам на поддержку мер по обеспечению сбалансированности бюджетов</t>
  </si>
  <si>
    <t>20201003</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</si>
  <si>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</si>
  <si>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</si>
  <si>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20202000</t>
  </si>
  <si>
    <t>Прочие субсидии бюджетам муниципальных районов</t>
  </si>
  <si>
    <t>20202999</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</si>
  <si>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</si>
  <si>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7456</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</si>
  <si>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</si>
  <si>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7511</t>
  </si>
  <si>
    <t xml:space="preserve">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
</t>
  </si>
  <si>
    <t>7555</t>
  </si>
  <si>
    <t>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</si>
  <si>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7582</t>
  </si>
  <si>
    <t>Субсидии бюджетам муниципальных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</si>
  <si>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7583</t>
  </si>
  <si>
    <t xml:space="preserve">Субвенции бюджетам субъектов Российской Федерации и муниципальных образований </t>
  </si>
  <si>
    <t>20203000</t>
  </si>
  <si>
    <t>Субвенции бюджетам муниципальных районов на оплату жилищно-коммунальных услуг отдельным категориям граждан</t>
  </si>
  <si>
    <t>20203001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</si>
  <si>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</si>
  <si>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20203004</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</si>
  <si>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</si>
  <si>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t>
  </si>
  <si>
    <t>Субвенции бюджетам муниципальных районов на осуществление первичного воинского учета на территориях, где отсутствуют военные комиссариаты</t>
  </si>
  <si>
    <t>20203015</t>
  </si>
  <si>
    <t>Субвенции бюджетам муниципальных образований на предоставление гражданам субсидий на оплату жилого помещения и коммунальных услуг</t>
  </si>
  <si>
    <t>20203022</t>
  </si>
  <si>
    <t>Субвенции местным бюджетам на выполнение передаваемых полномочий субъектов Российской Федерации</t>
  </si>
  <si>
    <t>20203024</t>
  </si>
  <si>
    <t>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соответствии с Законом края от 8 июля 2010 года № 10-4866 «Об организации приемных семей для граждан пожилого возраста и инвалидов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</si>
  <si>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0241</t>
  </si>
  <si>
    <t>Субвенции бюджетам муниципальных образований на реализацию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</si>
  <si>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0151</t>
  </si>
  <si>
    <t>Субвенции бюджетам муниципальных образований на предоставление, доставку и пересылку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</si>
  <si>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0171</t>
  </si>
  <si>
    <t>Субвенции бюджетам муниципальных образований на предоставление, доставку и пересылку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</si>
  <si>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0181</t>
  </si>
  <si>
    <t>Субвенции бюджетам муниципальных образований на предоставление, доставку и пересылку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</si>
  <si>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0191</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</si>
  <si>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</si>
  <si>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0211</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</si>
  <si>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</si>
  <si>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0212</t>
  </si>
  <si>
    <t>Субвенции бюджетам муниципальных образований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</si>
  <si>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0221</t>
  </si>
  <si>
    <t>Субвенции бюджетам муниципальных образований на предоставление, доставку и пересылку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</si>
  <si>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0231</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</si>
  <si>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</si>
  <si>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0272</t>
  </si>
  <si>
    <t>Субвенции бюджетам муниципальных образований на предоставление, доставку и пересылку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</si>
  <si>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0273</t>
  </si>
  <si>
    <t>Субвенции бюджетам муниципальных образований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</si>
  <si>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0274</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</si>
  <si>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</si>
  <si>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0275</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</si>
  <si>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</si>
  <si>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0276</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</si>
  <si>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</si>
  <si>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0286</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</si>
  <si>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</si>
  <si>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0288</t>
  </si>
  <si>
    <t>Субвенции бюджетам муниципальных образований на предоставление, доставку и пересылку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</si>
  <si>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0391</t>
  </si>
  <si>
    <t>Субвенции бюджетам муниципальных образований на возмещение специализированным службам по вопросам похоронного дела стоимости услуг по погребению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</si>
  <si>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0392</t>
  </si>
  <si>
    <t>Субвенции бюджетам муниципальных образований на предоставление, доставку и пересылку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</si>
  <si>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0431</t>
  </si>
  <si>
    <t>Субвенции бюджетам муниципальных образований на предоставление, доставку и пересылку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</si>
  <si>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20203034</t>
  </si>
  <si>
    <t>0432</t>
  </si>
  <si>
    <t>Субвенции бюджетам муниципальных образований на предоставление, доставку и пересылку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</si>
  <si>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0461</t>
  </si>
  <si>
    <t>Субвенции бюджетам муниципальных образований на единовременную адресную материальную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</si>
  <si>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2696</t>
  </si>
  <si>
    <t>Субвенции бюджетам муниципальных образований на предоставление, доставку и пересылку адресной материальной помощи на ремонт жилого помещения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</si>
  <si>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2699</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</si>
  <si>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</si>
  <si>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7513</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</si>
  <si>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</si>
  <si>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7514</t>
  </si>
  <si>
    <t>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</si>
  <si>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7517</t>
  </si>
  <si>
    <t>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</si>
  <si>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7518</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</si>
  <si>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t>
  </si>
  <si>
    <t>7519</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</si>
  <si>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</si>
  <si>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7552</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</si>
  <si>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</si>
  <si>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7554</t>
  </si>
  <si>
    <t>Субвенции бюджетам муниципальных образований на реализацию государственных полномочий по назначению, предоставлению, доставке и пересылке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предоставлению, доставке и пересылке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</si>
</sst>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0"/>
    <numFmt numFmtId="165" formatCode="#,##0.0"/>
  </numFmts>
  <fonts count="25">
    <font>
      <sz val="12"/>
      <color indexed="8"/>
      <name val="Calibri"/>
      <family val="2"/>
    </font>
    <font>
      <sz val="11"/>
      <color indexed="8"/>
      <name val="Calibri"/>
      <family val="2"/>
    </font>
    <font>
      <sz val="12"/>
      <color indexed="8"/>
      <name val="Times New Roman"/>
      <family val="1"/>
    </font>
    <font>
      <b/>
      <sz val="14"/>
      <color indexed="8"/>
      <name val="Times New Roman"/>
      <family val="1"/>
    </font>
    <font>
      <b/>
      <sz val="12"/>
      <color indexed="8"/>
      <name val="Times New Roman"/>
      <family val="1"/>
    </font>
    <font>
      <vertAlign val="superscript"/>
      <sz val="12"/>
      <color indexed="8"/>
      <name val="Times New Roman"/>
      <family val="1"/>
    </font>
    <font>
      <sz val="12"/>
      <name val="Times New Roman"/>
      <family val="1"/>
    </font>
    <font>
      <sz val="10"/>
      <color indexed="8"/>
      <name val="Times New Roman"/>
      <family val="1"/>
    </font>
    <fon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164"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59">
    <xf numFmtId="0" fontId="0" fillId="0" borderId="0" xfId="0" applyAlignment="1">
      <alignment/>
    </xf>
    <xf numFmtId="164" fontId="2" fillId="0" borderId="0" xfId="33" applyFont="1" applyFill="1" applyBorder="1" applyAlignment="1">
      <alignment/>
      <protection/>
    </xf>
    <xf numFmtId="164" fontId="2" fillId="0" borderId="0" xfId="33" applyNumberFormat="1" applyFont="1" applyFill="1" applyBorder="1" applyAlignment="1" applyProtection="1">
      <alignment vertical="top"/>
      <protection locked="0"/>
    </xf>
    <xf numFmtId="164" fontId="2" fillId="0" borderId="0" xfId="33" applyFont="1" applyFill="1" applyBorder="1" applyAlignment="1" applyProtection="1">
      <alignment vertical="top"/>
      <protection locked="0"/>
    </xf>
    <xf numFmtId="0" fontId="2" fillId="0" borderId="0" xfId="0" applyFont="1" applyFill="1" applyAlignment="1">
      <alignment/>
    </xf>
    <xf numFmtId="164" fontId="2" fillId="0" borderId="0" xfId="33" applyFont="1" applyFill="1" applyBorder="1" applyAlignment="1">
      <alignment horizontal="right" vertical="top"/>
      <protection/>
    </xf>
    <xf numFmtId="164" fontId="2" fillId="0" borderId="10" xfId="33" applyNumberFormat="1" applyFont="1" applyFill="1" applyBorder="1" applyAlignment="1" applyProtection="1">
      <alignment vertical="top"/>
      <protection locked="0"/>
    </xf>
    <xf numFmtId="164" fontId="2" fillId="0" borderId="11" xfId="33" applyNumberFormat="1" applyFont="1" applyFill="1" applyBorder="1" applyAlignment="1" applyProtection="1">
      <alignment vertical="top"/>
      <protection locked="0"/>
    </xf>
    <xf numFmtId="164" fontId="2" fillId="0" borderId="0" xfId="33" applyFont="1" applyFill="1" applyBorder="1" applyAlignment="1" applyProtection="1">
      <alignment vertical="center" wrapText="1"/>
      <protection locked="0"/>
    </xf>
    <xf numFmtId="164" fontId="2" fillId="0" borderId="12" xfId="33" applyFont="1" applyFill="1" applyBorder="1" applyAlignment="1" applyProtection="1">
      <alignment horizontal="center" vertical="center" wrapText="1"/>
      <protection locked="0"/>
    </xf>
    <xf numFmtId="164" fontId="2" fillId="0" borderId="12" xfId="33" applyFont="1" applyFill="1" applyBorder="1" applyAlignment="1">
      <alignment horizontal="center" vertical="center" wrapText="1"/>
      <protection/>
    </xf>
    <xf numFmtId="164" fontId="2" fillId="0" borderId="12" xfId="33" applyFont="1" applyFill="1" applyBorder="1" applyAlignment="1" applyProtection="1">
      <alignment horizontal="center" vertical="center" wrapText="1"/>
      <protection/>
    </xf>
    <xf numFmtId="164" fontId="2" fillId="0" borderId="0" xfId="33" applyFont="1" applyFill="1" applyBorder="1" applyAlignment="1" applyProtection="1">
      <alignment horizontal="center" vertical="center"/>
      <protection locked="0"/>
    </xf>
    <xf numFmtId="164" fontId="4" fillId="0" borderId="12" xfId="33" applyFont="1" applyFill="1" applyBorder="1" applyAlignment="1">
      <alignment horizontal="left" vertical="top" wrapText="1"/>
      <protection/>
    </xf>
    <xf numFmtId="164" fontId="4" fillId="0" borderId="12" xfId="33" applyFont="1" applyFill="1" applyBorder="1" applyAlignment="1" applyProtection="1">
      <alignment horizontal="center" vertical="center" wrapText="1"/>
      <protection locked="0"/>
    </xf>
    <xf numFmtId="164" fontId="4" fillId="0" borderId="12" xfId="33" applyFont="1" applyFill="1" applyBorder="1" applyAlignment="1">
      <alignment horizontal="center" vertical="center" wrapText="1"/>
      <protection/>
    </xf>
    <xf numFmtId="164" fontId="4" fillId="0" borderId="12" xfId="33" applyFont="1" applyFill="1" applyBorder="1" applyAlignment="1">
      <alignment horizontal="center" vertical="center"/>
      <protection/>
    </xf>
    <xf numFmtId="164" fontId="4" fillId="0" borderId="12" xfId="33" applyFont="1" applyFill="1" applyBorder="1" applyAlignment="1" applyProtection="1">
      <alignment horizontal="center" vertical="center"/>
      <protection locked="0"/>
    </xf>
    <xf numFmtId="165" fontId="2" fillId="0" borderId="12" xfId="33" applyNumberFormat="1" applyFont="1" applyFill="1" applyBorder="1" applyAlignment="1" applyProtection="1">
      <alignment horizontal="right" vertical="top"/>
      <protection locked="0"/>
    </xf>
    <xf numFmtId="165" fontId="2" fillId="0" borderId="11" xfId="33" applyNumberFormat="1" applyFont="1" applyFill="1" applyBorder="1" applyAlignment="1" applyProtection="1">
      <alignment horizontal="right" vertical="top"/>
      <protection locked="0"/>
    </xf>
    <xf numFmtId="164" fontId="4" fillId="0" borderId="11" xfId="33" applyNumberFormat="1" applyFont="1" applyFill="1" applyBorder="1" applyAlignment="1" applyProtection="1">
      <alignment horizontal="center" vertical="center"/>
      <protection locked="0"/>
    </xf>
    <xf numFmtId="164" fontId="4" fillId="0" borderId="0" xfId="33" applyFont="1" applyFill="1" applyBorder="1" applyAlignment="1" applyProtection="1">
      <alignment horizontal="center" vertical="center"/>
      <protection locked="0"/>
    </xf>
    <xf numFmtId="164" fontId="2" fillId="0" borderId="12" xfId="33" applyFont="1" applyFill="1" applyBorder="1" applyAlignment="1">
      <alignment horizontal="left" vertical="top" wrapText="1"/>
      <protection/>
    </xf>
    <xf numFmtId="49" fontId="2" fillId="0" borderId="12" xfId="33" applyNumberFormat="1" applyFont="1" applyFill="1" applyBorder="1" applyAlignment="1" applyProtection="1">
      <alignment horizontal="center" vertical="top" wrapText="1"/>
      <protection locked="0"/>
    </xf>
    <xf numFmtId="49" fontId="2" fillId="0" borderId="12" xfId="33" applyNumberFormat="1" applyFont="1" applyFill="1" applyBorder="1" applyAlignment="1">
      <alignment horizontal="center" vertical="top" wrapText="1"/>
      <protection/>
    </xf>
    <xf numFmtId="49" fontId="2" fillId="0" borderId="12" xfId="33" applyNumberFormat="1" applyFont="1" applyFill="1" applyBorder="1" applyAlignment="1">
      <alignment horizontal="center" vertical="top"/>
      <protection/>
    </xf>
    <xf numFmtId="49" fontId="2" fillId="0" borderId="12" xfId="33" applyNumberFormat="1" applyFont="1" applyFill="1" applyBorder="1" applyAlignment="1" applyProtection="1">
      <alignment vertical="top"/>
      <protection locked="0"/>
    </xf>
    <xf numFmtId="164" fontId="2" fillId="0" borderId="12" xfId="33" applyNumberFormat="1" applyFont="1" applyFill="1" applyBorder="1" applyAlignment="1" applyProtection="1">
      <alignment vertical="top"/>
      <protection locked="0"/>
    </xf>
    <xf numFmtId="164" fontId="2" fillId="0" borderId="12" xfId="33" applyFont="1" applyFill="1" applyBorder="1" applyAlignment="1" applyProtection="1">
      <alignment vertical="top"/>
      <protection locked="0"/>
    </xf>
    <xf numFmtId="164" fontId="2" fillId="0" borderId="12" xfId="33" applyFont="1" applyFill="1" applyBorder="1" applyAlignment="1">
      <alignment horizontal="justify" vertical="center" wrapText="1"/>
      <protection/>
    </xf>
    <xf numFmtId="49" fontId="2" fillId="0" borderId="12" xfId="33" applyNumberFormat="1" applyFont="1" applyFill="1" applyBorder="1" applyAlignment="1">
      <alignment horizontal="left" vertical="top" wrapText="1"/>
      <protection/>
    </xf>
    <xf numFmtId="164" fontId="2" fillId="0" borderId="12" xfId="33" applyFont="1" applyFill="1" applyBorder="1" applyAlignment="1">
      <alignment horizontal="left" vertical="top" wrapText="1"/>
      <protection/>
    </xf>
    <xf numFmtId="2" fontId="6" fillId="0" borderId="13" xfId="0" applyNumberFormat="1" applyFont="1" applyFill="1" applyBorder="1" applyAlignment="1">
      <alignment vertical="top" wrapText="1"/>
    </xf>
    <xf numFmtId="164" fontId="2" fillId="0" borderId="12" xfId="33" applyNumberFormat="1" applyFont="1" applyFill="1" applyBorder="1" applyAlignment="1">
      <alignment vertical="top" wrapText="1"/>
      <protection/>
    </xf>
    <xf numFmtId="0" fontId="2" fillId="0" borderId="13" xfId="0" applyFont="1" applyFill="1" applyBorder="1" applyAlignment="1">
      <alignment vertical="center" wrapText="1"/>
    </xf>
    <xf numFmtId="49" fontId="2" fillId="0" borderId="14" xfId="33" applyNumberFormat="1" applyFont="1" applyFill="1" applyBorder="1" applyAlignment="1" applyProtection="1">
      <alignment horizontal="center" vertical="top" wrapText="1"/>
      <protection locked="0"/>
    </xf>
    <xf numFmtId="164" fontId="2" fillId="0" borderId="11" xfId="33" applyFont="1" applyFill="1" applyBorder="1" applyAlignment="1">
      <alignment horizontal="left" vertical="top" wrapText="1"/>
      <protection/>
    </xf>
    <xf numFmtId="164" fontId="2" fillId="0" borderId="12" xfId="33" applyFont="1" applyFill="1" applyBorder="1" applyAlignment="1" applyProtection="1">
      <alignment horizontal="left" vertical="top" wrapText="1"/>
      <protection locked="0"/>
    </xf>
    <xf numFmtId="164" fontId="2" fillId="0" borderId="12" xfId="33" applyFont="1" applyFill="1" applyBorder="1" applyAlignment="1" applyProtection="1">
      <alignment vertical="top" wrapText="1"/>
      <protection locked="0"/>
    </xf>
    <xf numFmtId="164" fontId="2" fillId="0" borderId="12" xfId="33" applyFont="1" applyFill="1" applyBorder="1" applyAlignment="1">
      <alignment vertical="top" wrapText="1"/>
      <protection/>
    </xf>
    <xf numFmtId="164" fontId="2" fillId="0" borderId="0" xfId="33" applyFont="1" applyFill="1" applyBorder="1" applyAlignment="1" applyProtection="1">
      <alignment horizontal="left" vertical="top" wrapText="1"/>
      <protection locked="0"/>
    </xf>
    <xf numFmtId="164" fontId="7" fillId="0" borderId="12" xfId="33" applyFont="1" applyFill="1" applyBorder="1" applyAlignment="1">
      <alignment horizontal="center" vertical="top" wrapText="1"/>
      <protection/>
    </xf>
    <xf numFmtId="164" fontId="7" fillId="0" borderId="12" xfId="33" applyFont="1" applyFill="1" applyBorder="1" applyAlignment="1" applyProtection="1">
      <alignment horizontal="center" vertical="top"/>
      <protection locked="0"/>
    </xf>
    <xf numFmtId="164" fontId="7" fillId="0" borderId="11" xfId="33" applyFont="1" applyFill="1" applyBorder="1" applyAlignment="1" applyProtection="1">
      <alignment horizontal="center" vertical="top"/>
      <protection locked="0"/>
    </xf>
    <xf numFmtId="164" fontId="7" fillId="0" borderId="12" xfId="33" applyNumberFormat="1" applyFont="1" applyFill="1" applyBorder="1" applyAlignment="1" applyProtection="1">
      <alignment horizontal="center" vertical="center"/>
      <protection locked="0"/>
    </xf>
    <xf numFmtId="164" fontId="7" fillId="0" borderId="12" xfId="33" applyFont="1" applyFill="1" applyBorder="1" applyAlignment="1" applyProtection="1">
      <alignment horizontal="center" vertical="center"/>
      <protection locked="0"/>
    </xf>
    <xf numFmtId="164" fontId="7" fillId="0" borderId="0" xfId="33" applyFont="1" applyFill="1" applyBorder="1" applyAlignment="1" applyProtection="1">
      <alignment horizontal="center" vertical="center"/>
      <protection locked="0"/>
    </xf>
    <xf numFmtId="164" fontId="2" fillId="0" borderId="14" xfId="33" applyNumberFormat="1" applyFont="1" applyFill="1" applyBorder="1" applyAlignment="1" applyProtection="1">
      <alignment horizontal="center" vertical="center" wrapText="1"/>
      <protection locked="0"/>
    </xf>
    <xf numFmtId="164" fontId="2" fillId="0" borderId="12" xfId="33" applyNumberFormat="1" applyFont="1" applyFill="1" applyBorder="1" applyAlignment="1" applyProtection="1">
      <alignment horizontal="center" vertical="center" wrapText="1"/>
      <protection locked="0"/>
    </xf>
    <xf numFmtId="164" fontId="7" fillId="0" borderId="12" xfId="33" applyFont="1" applyFill="1" applyBorder="1" applyAlignment="1">
      <alignment horizontal="center" vertical="top" wrapText="1"/>
      <protection/>
    </xf>
    <xf numFmtId="164" fontId="3" fillId="0" borderId="0" xfId="33" applyFont="1" applyFill="1" applyBorder="1" applyAlignment="1">
      <alignment horizontal="center"/>
      <protection/>
    </xf>
    <xf numFmtId="164" fontId="4" fillId="0" borderId="0" xfId="33" applyFont="1" applyFill="1" applyBorder="1" applyAlignment="1">
      <alignment horizontal="right" vertical="top"/>
      <protection/>
    </xf>
    <xf numFmtId="164" fontId="2" fillId="0" borderId="0" xfId="33" applyFont="1" applyFill="1" applyBorder="1" applyAlignment="1">
      <alignment horizontal="right" vertical="top"/>
      <protection/>
    </xf>
    <xf numFmtId="164" fontId="2" fillId="0" borderId="0" xfId="33" applyFont="1" applyFill="1" applyBorder="1" applyAlignment="1">
      <alignment horizontal="right" vertical="top" wrapText="1"/>
      <protection/>
    </xf>
    <xf numFmtId="164" fontId="2" fillId="0" borderId="12" xfId="33" applyFont="1" applyFill="1" applyBorder="1" applyAlignment="1">
      <alignment horizontal="center" vertical="center" wrapText="1"/>
      <protection/>
    </xf>
    <xf numFmtId="164" fontId="2" fillId="0" borderId="15" xfId="33" applyFont="1" applyFill="1" applyBorder="1" applyAlignment="1" applyProtection="1">
      <alignment horizontal="center" vertical="center" wrapText="1"/>
      <protection locked="0"/>
    </xf>
    <xf numFmtId="164" fontId="2" fillId="0" borderId="16" xfId="33" applyFont="1" applyFill="1" applyBorder="1" applyAlignment="1" applyProtection="1">
      <alignment horizontal="center" vertical="center" wrapText="1"/>
      <protection locked="0"/>
    </xf>
    <xf numFmtId="164" fontId="2" fillId="0" borderId="17" xfId="33" applyFont="1" applyFill="1" applyBorder="1" applyAlignment="1" applyProtection="1">
      <alignment horizontal="center" vertical="center" wrapText="1"/>
      <protection locked="0"/>
    </xf>
    <xf numFmtId="164" fontId="2" fillId="0" borderId="18" xfId="33" applyFont="1" applyFill="1" applyBorder="1" applyAlignment="1" applyProtection="1">
      <alignment horizontal="center" vertical="center" wrapText="1"/>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76"/>
  <sheetViews>
    <sheetView tabSelected="1" zoomScalePageLayoutView="0" workbookViewId="0" topLeftCell="A1">
      <selection activeCell="G3" sqref="G3:I3"/>
    </sheetView>
  </sheetViews>
  <sheetFormatPr defaultColWidth="9.00390625" defaultRowHeight="15.75"/>
  <cols>
    <col min="1" max="1" width="45.875" style="40" customWidth="1"/>
    <col min="2" max="2" width="4.625" style="3" customWidth="1"/>
    <col min="3" max="3" width="9.75390625" style="3" customWidth="1"/>
    <col min="4" max="4" width="3.75390625" style="3" customWidth="1"/>
    <col min="5" max="5" width="5.50390625" style="3" customWidth="1"/>
    <col min="6" max="6" width="4.00390625" style="3" customWidth="1"/>
    <col min="7" max="7" width="11.00390625" style="3" customWidth="1"/>
    <col min="8" max="8" width="10.75390625" style="3" customWidth="1"/>
    <col min="9" max="9" width="10.625" style="3" customWidth="1"/>
    <col min="10" max="10" width="16.25390625" style="2" hidden="1" customWidth="1"/>
    <col min="11" max="11" width="16.75390625" style="2" hidden="1" customWidth="1"/>
    <col min="12" max="13" width="17.25390625" style="3" hidden="1" customWidth="1"/>
    <col min="14" max="21" width="17.25390625" style="3" customWidth="1"/>
    <col min="22" max="16384" width="10.00390625" style="3" customWidth="1"/>
  </cols>
  <sheetData>
    <row r="1" spans="1:256" ht="15.75">
      <c r="A1" s="1"/>
      <c r="B1" s="1"/>
      <c r="C1" s="1"/>
      <c r="D1" s="1"/>
      <c r="E1" s="1"/>
      <c r="F1" s="1"/>
      <c r="G1" s="51" t="s">
        <v>36</v>
      </c>
      <c r="H1" s="51"/>
      <c r="I1" s="51"/>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15.75">
      <c r="A2" s="1"/>
      <c r="B2" s="1"/>
      <c r="C2" s="1"/>
      <c r="D2" s="1"/>
      <c r="E2" s="1"/>
      <c r="F2" s="52" t="s">
        <v>37</v>
      </c>
      <c r="G2" s="52"/>
      <c r="H2" s="52"/>
      <c r="I2" s="52"/>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15.75">
      <c r="A3" s="1"/>
      <c r="B3" s="1"/>
      <c r="C3" s="1"/>
      <c r="D3" s="1"/>
      <c r="E3" s="1"/>
      <c r="F3" s="1"/>
      <c r="G3" s="52" t="s">
        <v>35</v>
      </c>
      <c r="H3" s="52"/>
      <c r="I3" s="52"/>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ht="33.75" customHeight="1">
      <c r="A4" s="1"/>
      <c r="B4" s="53" t="s">
        <v>31</v>
      </c>
      <c r="C4" s="52"/>
      <c r="D4" s="52"/>
      <c r="E4" s="52"/>
      <c r="F4" s="52"/>
      <c r="G4" s="52"/>
      <c r="H4" s="52"/>
      <c r="I4" s="52"/>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15.75">
      <c r="A5" s="1"/>
      <c r="B5" s="1"/>
      <c r="C5" s="1"/>
      <c r="D5" s="1"/>
      <c r="E5" s="1"/>
      <c r="F5" s="1"/>
      <c r="G5" s="5"/>
      <c r="H5" s="5"/>
      <c r="I5" s="5"/>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ht="18.75">
      <c r="A6" s="50" t="s">
        <v>30</v>
      </c>
      <c r="B6" s="50"/>
      <c r="C6" s="50"/>
      <c r="D6" s="50"/>
      <c r="E6" s="50"/>
      <c r="F6" s="50"/>
      <c r="G6" s="50"/>
      <c r="H6" s="50"/>
      <c r="I6" s="50"/>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ht="15.75">
      <c r="A7" s="1"/>
      <c r="B7" s="1"/>
      <c r="C7" s="1"/>
      <c r="D7" s="1"/>
      <c r="E7" s="1"/>
      <c r="F7" s="1"/>
      <c r="G7" s="5"/>
      <c r="H7" s="5"/>
      <c r="I7" s="5" t="s">
        <v>38</v>
      </c>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ht="15.75" customHeight="1">
      <c r="A8" s="54" t="s">
        <v>39</v>
      </c>
      <c r="B8" s="54"/>
      <c r="C8" s="54"/>
      <c r="D8" s="54"/>
      <c r="E8" s="54"/>
      <c r="F8" s="54"/>
      <c r="G8" s="55" t="s">
        <v>29</v>
      </c>
      <c r="H8" s="56" t="s">
        <v>33</v>
      </c>
      <c r="I8" s="56" t="s">
        <v>34</v>
      </c>
      <c r="J8" s="6"/>
      <c r="K8" s="7"/>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ht="15.75">
      <c r="A9" s="54" t="s">
        <v>40</v>
      </c>
      <c r="B9" s="54" t="s">
        <v>41</v>
      </c>
      <c r="C9" s="54"/>
      <c r="D9" s="54"/>
      <c r="E9" s="54"/>
      <c r="F9" s="54"/>
      <c r="G9" s="55"/>
      <c r="H9" s="57"/>
      <c r="I9" s="57"/>
      <c r="J9" s="47" t="s">
        <v>42</v>
      </c>
      <c r="K9" s="48" t="s">
        <v>43</v>
      </c>
      <c r="L9" s="48" t="s">
        <v>44</v>
      </c>
      <c r="M9" s="8"/>
      <c r="N9" s="8"/>
      <c r="O9" s="8"/>
      <c r="P9" s="8"/>
      <c r="Q9" s="8"/>
      <c r="R9" s="8"/>
      <c r="S9" s="8"/>
      <c r="T9" s="8"/>
      <c r="U9" s="8"/>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2" s="12" customFormat="1" ht="47.25">
      <c r="A10" s="54"/>
      <c r="B10" s="9" t="s">
        <v>45</v>
      </c>
      <c r="C10" s="9" t="s">
        <v>46</v>
      </c>
      <c r="D10" s="10" t="s">
        <v>47</v>
      </c>
      <c r="E10" s="10" t="s">
        <v>48</v>
      </c>
      <c r="F10" s="11" t="s">
        <v>49</v>
      </c>
      <c r="G10" s="55"/>
      <c r="H10" s="58"/>
      <c r="I10" s="58"/>
      <c r="J10" s="47"/>
      <c r="K10" s="48"/>
      <c r="L10" s="48"/>
    </row>
    <row r="11" spans="1:12" s="46" customFormat="1" ht="12.75">
      <c r="A11" s="41">
        <v>1</v>
      </c>
      <c r="B11" s="49">
        <v>2</v>
      </c>
      <c r="C11" s="49"/>
      <c r="D11" s="49"/>
      <c r="E11" s="49"/>
      <c r="F11" s="49"/>
      <c r="G11" s="42">
        <v>3</v>
      </c>
      <c r="H11" s="43">
        <v>4</v>
      </c>
      <c r="I11" s="43">
        <v>5</v>
      </c>
      <c r="J11" s="44"/>
      <c r="K11" s="44"/>
      <c r="L11" s="45"/>
    </row>
    <row r="12" spans="1:12" s="21" customFormat="1" ht="15.75">
      <c r="A12" s="13" t="s">
        <v>50</v>
      </c>
      <c r="B12" s="14"/>
      <c r="C12" s="14"/>
      <c r="D12" s="15"/>
      <c r="E12" s="16"/>
      <c r="F12" s="17"/>
      <c r="G12" s="18">
        <f>J12/1000</f>
        <v>1339663.211</v>
      </c>
      <c r="H12" s="19">
        <f>K12/1000</f>
        <v>1401112.2933</v>
      </c>
      <c r="I12" s="19">
        <f>L12/1000</f>
        <v>1375926.3995581</v>
      </c>
      <c r="J12" s="20">
        <f>J13+J86</f>
        <v>1339663211</v>
      </c>
      <c r="K12" s="20">
        <f>K13+K86</f>
        <v>1401112293.3</v>
      </c>
      <c r="L12" s="20">
        <f>L13+L86</f>
        <v>1375926399.5581</v>
      </c>
    </row>
    <row r="13" spans="1:256" ht="15.75">
      <c r="A13" s="22" t="s">
        <v>51</v>
      </c>
      <c r="B13" s="23" t="s">
        <v>52</v>
      </c>
      <c r="C13" s="23" t="s">
        <v>53</v>
      </c>
      <c r="D13" s="24" t="s">
        <v>54</v>
      </c>
      <c r="E13" s="25" t="s">
        <v>55</v>
      </c>
      <c r="F13" s="26" t="s">
        <v>52</v>
      </c>
      <c r="G13" s="18">
        <f>J13/1000</f>
        <v>442720.011</v>
      </c>
      <c r="H13" s="19">
        <f>K13/1000</f>
        <v>474926.5933</v>
      </c>
      <c r="I13" s="19">
        <f aca="true" t="shared" si="0" ref="H13:I76">L13/1000</f>
        <v>469250.6995581</v>
      </c>
      <c r="J13" s="27">
        <f>J14+J23+J29+J37+J42+J50+J56+J61+J68</f>
        <v>442720011</v>
      </c>
      <c r="K13" s="27">
        <f>K14+K23+K29+K37+K42+K50+K56+K61+K68</f>
        <v>474926593.3</v>
      </c>
      <c r="L13" s="27">
        <f>L14+L23+L29+L37+L42+L50+L56+L61+L68</f>
        <v>469250699.55810004</v>
      </c>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ht="15.75">
      <c r="A14" s="22" t="s">
        <v>56</v>
      </c>
      <c r="B14" s="23" t="s">
        <v>57</v>
      </c>
      <c r="C14" s="23" t="s">
        <v>58</v>
      </c>
      <c r="D14" s="24" t="s">
        <v>54</v>
      </c>
      <c r="E14" s="25" t="s">
        <v>55</v>
      </c>
      <c r="F14" s="26" t="s">
        <v>52</v>
      </c>
      <c r="G14" s="18">
        <f>J14/1000</f>
        <v>393178.27</v>
      </c>
      <c r="H14" s="19">
        <f>K14/1000</f>
        <v>424274.6</v>
      </c>
      <c r="I14" s="19">
        <f t="shared" si="0"/>
        <v>416721.225</v>
      </c>
      <c r="J14" s="27">
        <f>J15+J18</f>
        <v>393178270</v>
      </c>
      <c r="K14" s="27">
        <f>K15+K18</f>
        <v>424274600</v>
      </c>
      <c r="L14" s="27">
        <f>L15+L18</f>
        <v>416721225</v>
      </c>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ht="15.75">
      <c r="A15" s="22" t="s">
        <v>59</v>
      </c>
      <c r="B15" s="23" t="s">
        <v>57</v>
      </c>
      <c r="C15" s="23" t="s">
        <v>60</v>
      </c>
      <c r="D15" s="24" t="s">
        <v>54</v>
      </c>
      <c r="E15" s="25" t="s">
        <v>55</v>
      </c>
      <c r="F15" s="26" t="s">
        <v>61</v>
      </c>
      <c r="G15" s="18">
        <f aca="true" t="shared" si="1" ref="G15:G46">J15/1000</f>
        <v>996</v>
      </c>
      <c r="H15" s="19">
        <f t="shared" si="0"/>
        <v>1196.4</v>
      </c>
      <c r="I15" s="19">
        <f t="shared" si="0"/>
        <v>1297.4</v>
      </c>
      <c r="J15" s="27">
        <f aca="true" t="shared" si="2" ref="J15:L16">J16</f>
        <v>996000</v>
      </c>
      <c r="K15" s="27">
        <f t="shared" si="2"/>
        <v>1196400</v>
      </c>
      <c r="L15" s="27">
        <f t="shared" si="2"/>
        <v>1297400</v>
      </c>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ht="47.25">
      <c r="A16" s="22" t="s">
        <v>62</v>
      </c>
      <c r="B16" s="23" t="s">
        <v>57</v>
      </c>
      <c r="C16" s="23" t="s">
        <v>63</v>
      </c>
      <c r="D16" s="24" t="s">
        <v>64</v>
      </c>
      <c r="E16" s="25" t="s">
        <v>55</v>
      </c>
      <c r="F16" s="26" t="s">
        <v>61</v>
      </c>
      <c r="G16" s="18">
        <f t="shared" si="1"/>
        <v>996</v>
      </c>
      <c r="H16" s="19">
        <f t="shared" si="0"/>
        <v>1196.4</v>
      </c>
      <c r="I16" s="19">
        <f t="shared" si="0"/>
        <v>1297.4</v>
      </c>
      <c r="J16" s="27">
        <f t="shared" si="2"/>
        <v>996000</v>
      </c>
      <c r="K16" s="27">
        <f t="shared" si="2"/>
        <v>1196400</v>
      </c>
      <c r="L16" s="27">
        <f t="shared" si="2"/>
        <v>1297400</v>
      </c>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ht="31.5">
      <c r="A17" s="22" t="s">
        <v>65</v>
      </c>
      <c r="B17" s="23" t="s">
        <v>57</v>
      </c>
      <c r="C17" s="23" t="s">
        <v>66</v>
      </c>
      <c r="D17" s="24" t="s">
        <v>64</v>
      </c>
      <c r="E17" s="25" t="s">
        <v>67</v>
      </c>
      <c r="F17" s="26" t="s">
        <v>61</v>
      </c>
      <c r="G17" s="18">
        <f t="shared" si="1"/>
        <v>996</v>
      </c>
      <c r="H17" s="19">
        <f t="shared" si="0"/>
        <v>1196.4</v>
      </c>
      <c r="I17" s="19">
        <f t="shared" si="0"/>
        <v>1297.4</v>
      </c>
      <c r="J17" s="27">
        <v>996000</v>
      </c>
      <c r="K17" s="27">
        <v>1196400</v>
      </c>
      <c r="L17" s="28">
        <v>1297400</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15.75">
      <c r="A18" s="22" t="s">
        <v>68</v>
      </c>
      <c r="B18" s="23" t="s">
        <v>57</v>
      </c>
      <c r="C18" s="23" t="s">
        <v>69</v>
      </c>
      <c r="D18" s="24" t="s">
        <v>70</v>
      </c>
      <c r="E18" s="25" t="s">
        <v>55</v>
      </c>
      <c r="F18" s="26" t="s">
        <v>61</v>
      </c>
      <c r="G18" s="18">
        <f t="shared" si="1"/>
        <v>392182.27</v>
      </c>
      <c r="H18" s="19">
        <f>K18/1000</f>
        <v>423078.2</v>
      </c>
      <c r="I18" s="19">
        <f t="shared" si="0"/>
        <v>415423.825</v>
      </c>
      <c r="J18" s="27">
        <f>J19+J20+J21+J22</f>
        <v>392182270</v>
      </c>
      <c r="K18" s="27">
        <f>K19+K20+K21+K22</f>
        <v>423078200</v>
      </c>
      <c r="L18" s="27">
        <f>L19+L20+L21+L22</f>
        <v>415423825</v>
      </c>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ht="97.5">
      <c r="A19" s="22" t="s">
        <v>71</v>
      </c>
      <c r="B19" s="23" t="s">
        <v>57</v>
      </c>
      <c r="C19" s="23" t="s">
        <v>72</v>
      </c>
      <c r="D19" s="24" t="s">
        <v>70</v>
      </c>
      <c r="E19" s="25" t="s">
        <v>67</v>
      </c>
      <c r="F19" s="26" t="s">
        <v>61</v>
      </c>
      <c r="G19" s="18">
        <f t="shared" si="1"/>
        <v>390152</v>
      </c>
      <c r="H19" s="19">
        <f>K19/1000</f>
        <v>421039.7</v>
      </c>
      <c r="I19" s="19">
        <f t="shared" si="0"/>
        <v>413376.145</v>
      </c>
      <c r="J19" s="27">
        <f>305847800+59762200+24542000</f>
        <v>390152000</v>
      </c>
      <c r="K19" s="27">
        <f>319842900+76274300-100000+25022500</f>
        <v>421039700</v>
      </c>
      <c r="L19" s="28">
        <f>376789517+11564000+25023000-372</f>
        <v>413376145</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ht="141.75">
      <c r="A20" s="22" t="s">
        <v>73</v>
      </c>
      <c r="B20" s="23" t="s">
        <v>57</v>
      </c>
      <c r="C20" s="23" t="s">
        <v>74</v>
      </c>
      <c r="D20" s="24" t="s">
        <v>70</v>
      </c>
      <c r="E20" s="25" t="s">
        <v>67</v>
      </c>
      <c r="F20" s="26" t="s">
        <v>61</v>
      </c>
      <c r="G20" s="18">
        <f t="shared" si="1"/>
        <v>819</v>
      </c>
      <c r="H20" s="19">
        <f t="shared" si="0"/>
        <v>819</v>
      </c>
      <c r="I20" s="19">
        <f t="shared" si="0"/>
        <v>819</v>
      </c>
      <c r="J20" s="27">
        <v>819000</v>
      </c>
      <c r="K20" s="27">
        <v>819000</v>
      </c>
      <c r="L20" s="28">
        <v>819000</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ht="63">
      <c r="A21" s="22" t="s">
        <v>75</v>
      </c>
      <c r="B21" s="23" t="s">
        <v>57</v>
      </c>
      <c r="C21" s="23" t="s">
        <v>76</v>
      </c>
      <c r="D21" s="24" t="s">
        <v>70</v>
      </c>
      <c r="E21" s="25" t="s">
        <v>67</v>
      </c>
      <c r="F21" s="26" t="s">
        <v>61</v>
      </c>
      <c r="G21" s="18">
        <f t="shared" si="1"/>
        <v>811.17</v>
      </c>
      <c r="H21" s="19">
        <f t="shared" si="0"/>
        <v>819</v>
      </c>
      <c r="I21" s="19">
        <f t="shared" si="0"/>
        <v>828.18</v>
      </c>
      <c r="J21" s="27">
        <v>811170</v>
      </c>
      <c r="K21" s="27">
        <v>819000</v>
      </c>
      <c r="L21" s="28">
        <v>828180</v>
      </c>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ht="113.25">
      <c r="A22" s="22" t="s">
        <v>77</v>
      </c>
      <c r="B22" s="23" t="s">
        <v>57</v>
      </c>
      <c r="C22" s="23" t="s">
        <v>78</v>
      </c>
      <c r="D22" s="24" t="s">
        <v>70</v>
      </c>
      <c r="E22" s="25" t="s">
        <v>67</v>
      </c>
      <c r="F22" s="26" t="s">
        <v>61</v>
      </c>
      <c r="G22" s="18">
        <f t="shared" si="1"/>
        <v>400.1</v>
      </c>
      <c r="H22" s="19">
        <f t="shared" si="0"/>
        <v>400.5</v>
      </c>
      <c r="I22" s="19">
        <f t="shared" si="0"/>
        <v>400.5</v>
      </c>
      <c r="J22" s="27">
        <v>400100</v>
      </c>
      <c r="K22" s="27">
        <v>400500</v>
      </c>
      <c r="L22" s="28">
        <v>400500</v>
      </c>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ht="31.5">
      <c r="A23" s="22" t="s">
        <v>79</v>
      </c>
      <c r="B23" s="23" t="s">
        <v>52</v>
      </c>
      <c r="C23" s="23" t="s">
        <v>80</v>
      </c>
      <c r="D23" s="24" t="s">
        <v>54</v>
      </c>
      <c r="E23" s="25" t="s">
        <v>55</v>
      </c>
      <c r="F23" s="26" t="s">
        <v>52</v>
      </c>
      <c r="G23" s="18">
        <f t="shared" si="1"/>
        <v>1542.2</v>
      </c>
      <c r="H23" s="19">
        <f t="shared" si="0"/>
        <v>1885.3</v>
      </c>
      <c r="I23" s="19">
        <f t="shared" si="0"/>
        <v>1870.2</v>
      </c>
      <c r="J23" s="27">
        <f>J24</f>
        <v>1542200</v>
      </c>
      <c r="K23" s="27">
        <f>K24</f>
        <v>1885300</v>
      </c>
      <c r="L23" s="27">
        <f>L24</f>
        <v>1870200</v>
      </c>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ht="47.25">
      <c r="A24" s="22" t="s">
        <v>81</v>
      </c>
      <c r="B24" s="23" t="s">
        <v>57</v>
      </c>
      <c r="C24" s="23" t="s">
        <v>83</v>
      </c>
      <c r="D24" s="24" t="s">
        <v>70</v>
      </c>
      <c r="E24" s="25" t="s">
        <v>55</v>
      </c>
      <c r="F24" s="26" t="s">
        <v>61</v>
      </c>
      <c r="G24" s="18">
        <f t="shared" si="1"/>
        <v>1542.2</v>
      </c>
      <c r="H24" s="19">
        <f t="shared" si="0"/>
        <v>1885.3</v>
      </c>
      <c r="I24" s="19">
        <f t="shared" si="0"/>
        <v>1870.2</v>
      </c>
      <c r="J24" s="27">
        <f>J25+J26+J27+J28</f>
        <v>1542200</v>
      </c>
      <c r="K24" s="27">
        <f>K25+K26+K27+K28</f>
        <v>1885300</v>
      </c>
      <c r="L24" s="27">
        <f>L25+L26+L27+L28</f>
        <v>1870200</v>
      </c>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ht="47.25">
      <c r="A25" s="22" t="s">
        <v>84</v>
      </c>
      <c r="B25" s="23" t="s">
        <v>57</v>
      </c>
      <c r="C25" s="23" t="s">
        <v>85</v>
      </c>
      <c r="D25" s="24" t="s">
        <v>70</v>
      </c>
      <c r="E25" s="25" t="s">
        <v>55</v>
      </c>
      <c r="F25" s="26" t="s">
        <v>61</v>
      </c>
      <c r="G25" s="18">
        <f t="shared" si="1"/>
        <v>564.5</v>
      </c>
      <c r="H25" s="19">
        <f t="shared" si="0"/>
        <v>725.3</v>
      </c>
      <c r="I25" s="19">
        <f t="shared" si="0"/>
        <v>755.7</v>
      </c>
      <c r="J25" s="27">
        <v>564500</v>
      </c>
      <c r="K25" s="27">
        <v>725300</v>
      </c>
      <c r="L25" s="28">
        <v>755700</v>
      </c>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ht="63">
      <c r="A26" s="22" t="s">
        <v>86</v>
      </c>
      <c r="B26" s="23" t="s">
        <v>57</v>
      </c>
      <c r="C26" s="23" t="s">
        <v>87</v>
      </c>
      <c r="D26" s="24" t="s">
        <v>70</v>
      </c>
      <c r="E26" s="25" t="s">
        <v>55</v>
      </c>
      <c r="F26" s="26" t="s">
        <v>61</v>
      </c>
      <c r="G26" s="18">
        <f t="shared" si="1"/>
        <v>11.6</v>
      </c>
      <c r="H26" s="19">
        <f t="shared" si="0"/>
        <v>14.8</v>
      </c>
      <c r="I26" s="19">
        <f t="shared" si="0"/>
        <v>14.4</v>
      </c>
      <c r="J26" s="27">
        <v>11600</v>
      </c>
      <c r="K26" s="27">
        <v>14800</v>
      </c>
      <c r="L26" s="28">
        <v>14400</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ht="63">
      <c r="A27" s="22" t="s">
        <v>88</v>
      </c>
      <c r="B27" s="23" t="s">
        <v>57</v>
      </c>
      <c r="C27" s="23" t="s">
        <v>89</v>
      </c>
      <c r="D27" s="24" t="s">
        <v>70</v>
      </c>
      <c r="E27" s="25" t="s">
        <v>55</v>
      </c>
      <c r="F27" s="26" t="s">
        <v>61</v>
      </c>
      <c r="G27" s="18">
        <f t="shared" si="1"/>
        <v>913.9</v>
      </c>
      <c r="H27" s="19">
        <f t="shared" si="0"/>
        <v>1073.7</v>
      </c>
      <c r="I27" s="19">
        <f t="shared" si="0"/>
        <v>1029.6</v>
      </c>
      <c r="J27" s="27">
        <v>913900</v>
      </c>
      <c r="K27" s="27">
        <v>1073700</v>
      </c>
      <c r="L27" s="27">
        <v>1029600</v>
      </c>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ht="63">
      <c r="A28" s="22" t="s">
        <v>90</v>
      </c>
      <c r="B28" s="23" t="s">
        <v>57</v>
      </c>
      <c r="C28" s="23" t="s">
        <v>91</v>
      </c>
      <c r="D28" s="24" t="s">
        <v>70</v>
      </c>
      <c r="E28" s="25" t="s">
        <v>55</v>
      </c>
      <c r="F28" s="26" t="s">
        <v>61</v>
      </c>
      <c r="G28" s="18">
        <f t="shared" si="1"/>
        <v>52.2</v>
      </c>
      <c r="H28" s="19">
        <f t="shared" si="0"/>
        <v>71.5</v>
      </c>
      <c r="I28" s="19">
        <f t="shared" si="0"/>
        <v>70.5</v>
      </c>
      <c r="J28" s="27">
        <v>52200</v>
      </c>
      <c r="K28" s="27">
        <v>71500</v>
      </c>
      <c r="L28" s="27">
        <v>70500</v>
      </c>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ht="15.75">
      <c r="A29" s="22" t="s">
        <v>92</v>
      </c>
      <c r="B29" s="23" t="s">
        <v>57</v>
      </c>
      <c r="C29" s="23" t="s">
        <v>93</v>
      </c>
      <c r="D29" s="24" t="s">
        <v>54</v>
      </c>
      <c r="E29" s="25" t="s">
        <v>55</v>
      </c>
      <c r="F29" s="26" t="s">
        <v>52</v>
      </c>
      <c r="G29" s="18">
        <f t="shared" si="1"/>
        <v>18545.6</v>
      </c>
      <c r="H29" s="19">
        <f t="shared" si="0"/>
        <v>19397.4352</v>
      </c>
      <c r="I29" s="19">
        <f t="shared" si="0"/>
        <v>20307.760854400003</v>
      </c>
      <c r="J29" s="27">
        <f>J30+J33+J35</f>
        <v>18545600</v>
      </c>
      <c r="K29" s="27">
        <f>K30+K33+K35</f>
        <v>19397435.2</v>
      </c>
      <c r="L29" s="27">
        <f>L30+L33+L35</f>
        <v>20307760.8544</v>
      </c>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ht="31.5">
      <c r="A30" s="22" t="s">
        <v>94</v>
      </c>
      <c r="B30" s="23" t="s">
        <v>57</v>
      </c>
      <c r="C30" s="23" t="s">
        <v>95</v>
      </c>
      <c r="D30" s="24" t="s">
        <v>64</v>
      </c>
      <c r="E30" s="25" t="s">
        <v>55</v>
      </c>
      <c r="F30" s="26" t="s">
        <v>61</v>
      </c>
      <c r="G30" s="18">
        <f t="shared" si="1"/>
        <v>18414</v>
      </c>
      <c r="H30" s="19">
        <f t="shared" si="0"/>
        <v>19261.044</v>
      </c>
      <c r="I30" s="19">
        <f t="shared" si="0"/>
        <v>20166.313068</v>
      </c>
      <c r="J30" s="27">
        <f>J31</f>
        <v>18414000</v>
      </c>
      <c r="K30" s="27">
        <f>K31</f>
        <v>19261044</v>
      </c>
      <c r="L30" s="27">
        <f>L31</f>
        <v>20166313.068</v>
      </c>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31.5">
      <c r="A31" s="22" t="s">
        <v>94</v>
      </c>
      <c r="B31" s="23" t="s">
        <v>57</v>
      </c>
      <c r="C31" s="23" t="s">
        <v>96</v>
      </c>
      <c r="D31" s="24" t="s">
        <v>64</v>
      </c>
      <c r="E31" s="25" t="s">
        <v>67</v>
      </c>
      <c r="F31" s="26" t="s">
        <v>61</v>
      </c>
      <c r="G31" s="18">
        <f t="shared" si="1"/>
        <v>18414</v>
      </c>
      <c r="H31" s="19">
        <f t="shared" si="0"/>
        <v>19261.044</v>
      </c>
      <c r="I31" s="19">
        <f t="shared" si="0"/>
        <v>20166.313068</v>
      </c>
      <c r="J31" s="27">
        <v>18414000</v>
      </c>
      <c r="K31" s="27">
        <v>19261044</v>
      </c>
      <c r="L31" s="28">
        <v>20166313.068</v>
      </c>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47.25">
      <c r="A32" s="22" t="s">
        <v>97</v>
      </c>
      <c r="B32" s="23" t="s">
        <v>57</v>
      </c>
      <c r="C32" s="23" t="s">
        <v>98</v>
      </c>
      <c r="D32" s="24" t="s">
        <v>64</v>
      </c>
      <c r="E32" s="25" t="s">
        <v>67</v>
      </c>
      <c r="F32" s="26" t="s">
        <v>61</v>
      </c>
      <c r="G32" s="18">
        <f t="shared" si="1"/>
        <v>0</v>
      </c>
      <c r="H32" s="19">
        <f t="shared" si="0"/>
        <v>0</v>
      </c>
      <c r="I32" s="19">
        <f t="shared" si="0"/>
        <v>0</v>
      </c>
      <c r="J32" s="27"/>
      <c r="K32" s="27"/>
      <c r="L32" s="28"/>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ht="15.75">
      <c r="A33" s="22" t="s">
        <v>99</v>
      </c>
      <c r="B33" s="23" t="s">
        <v>57</v>
      </c>
      <c r="C33" s="23" t="s">
        <v>100</v>
      </c>
      <c r="D33" s="24" t="s">
        <v>70</v>
      </c>
      <c r="E33" s="25" t="s">
        <v>55</v>
      </c>
      <c r="F33" s="26" t="s">
        <v>61</v>
      </c>
      <c r="G33" s="18">
        <f t="shared" si="1"/>
        <v>102</v>
      </c>
      <c r="H33" s="19">
        <f t="shared" si="0"/>
        <v>105.4</v>
      </c>
      <c r="I33" s="19">
        <f t="shared" si="0"/>
        <v>109</v>
      </c>
      <c r="J33" s="27">
        <f>J34</f>
        <v>102000</v>
      </c>
      <c r="K33" s="27">
        <f>K34</f>
        <v>105400</v>
      </c>
      <c r="L33" s="27">
        <f>L34</f>
        <v>109000</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15.75">
      <c r="A34" s="22" t="s">
        <v>99</v>
      </c>
      <c r="B34" s="23" t="s">
        <v>57</v>
      </c>
      <c r="C34" s="23" t="s">
        <v>101</v>
      </c>
      <c r="D34" s="24" t="s">
        <v>70</v>
      </c>
      <c r="E34" s="25" t="s">
        <v>67</v>
      </c>
      <c r="F34" s="26" t="s">
        <v>61</v>
      </c>
      <c r="G34" s="18">
        <f t="shared" si="1"/>
        <v>102</v>
      </c>
      <c r="H34" s="19">
        <f t="shared" si="0"/>
        <v>105.4</v>
      </c>
      <c r="I34" s="19">
        <f t="shared" si="0"/>
        <v>109</v>
      </c>
      <c r="J34" s="27">
        <v>102000</v>
      </c>
      <c r="K34" s="27">
        <v>105400</v>
      </c>
      <c r="L34" s="28">
        <v>109000</v>
      </c>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31.5">
      <c r="A35" s="22" t="s">
        <v>102</v>
      </c>
      <c r="B35" s="23" t="s">
        <v>57</v>
      </c>
      <c r="C35" s="23" t="s">
        <v>103</v>
      </c>
      <c r="D35" s="24" t="s">
        <v>64</v>
      </c>
      <c r="E35" s="25" t="s">
        <v>55</v>
      </c>
      <c r="F35" s="26" t="s">
        <v>61</v>
      </c>
      <c r="G35" s="18">
        <f t="shared" si="1"/>
        <v>29.6</v>
      </c>
      <c r="H35" s="19">
        <f t="shared" si="0"/>
        <v>30.9912</v>
      </c>
      <c r="I35" s="19">
        <f t="shared" si="0"/>
        <v>32.4477864</v>
      </c>
      <c r="J35" s="27">
        <f>J36</f>
        <v>29600</v>
      </c>
      <c r="K35" s="27">
        <f>K36</f>
        <v>30991.2</v>
      </c>
      <c r="L35" s="27">
        <f>L36</f>
        <v>32447.7864</v>
      </c>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47.25">
      <c r="A36" s="22" t="s">
        <v>104</v>
      </c>
      <c r="B36" s="23" t="s">
        <v>57</v>
      </c>
      <c r="C36" s="23" t="s">
        <v>105</v>
      </c>
      <c r="D36" s="24" t="s">
        <v>64</v>
      </c>
      <c r="E36" s="25" t="s">
        <v>67</v>
      </c>
      <c r="F36" s="26" t="s">
        <v>61</v>
      </c>
      <c r="G36" s="18">
        <f t="shared" si="1"/>
        <v>29.6</v>
      </c>
      <c r="H36" s="19">
        <f t="shared" si="0"/>
        <v>30.9912</v>
      </c>
      <c r="I36" s="19">
        <f t="shared" si="0"/>
        <v>32.4477864</v>
      </c>
      <c r="J36" s="27">
        <v>29600</v>
      </c>
      <c r="K36" s="27">
        <v>30991.2</v>
      </c>
      <c r="L36" s="27">
        <v>32447.7864</v>
      </c>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15.75">
      <c r="A37" s="22" t="s">
        <v>106</v>
      </c>
      <c r="B37" s="23" t="s">
        <v>52</v>
      </c>
      <c r="C37" s="23" t="s">
        <v>107</v>
      </c>
      <c r="D37" s="24" t="s">
        <v>54</v>
      </c>
      <c r="E37" s="25" t="s">
        <v>55</v>
      </c>
      <c r="F37" s="26" t="s">
        <v>52</v>
      </c>
      <c r="G37" s="18">
        <f t="shared" si="1"/>
        <v>2564.5</v>
      </c>
      <c r="H37" s="19">
        <f t="shared" si="0"/>
        <v>2687.596</v>
      </c>
      <c r="I37" s="19">
        <f t="shared" si="0"/>
        <v>2813.913012</v>
      </c>
      <c r="J37" s="27">
        <v>2564500</v>
      </c>
      <c r="K37" s="27">
        <v>2687596</v>
      </c>
      <c r="L37" s="27">
        <v>2813913.012</v>
      </c>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47.25">
      <c r="A38" s="22" t="s">
        <v>108</v>
      </c>
      <c r="B38" s="23" t="s">
        <v>52</v>
      </c>
      <c r="C38" s="23" t="s">
        <v>109</v>
      </c>
      <c r="D38" s="24" t="s">
        <v>70</v>
      </c>
      <c r="E38" s="25" t="s">
        <v>55</v>
      </c>
      <c r="F38" s="26" t="s">
        <v>61</v>
      </c>
      <c r="G38" s="18">
        <f t="shared" si="1"/>
        <v>2564.5</v>
      </c>
      <c r="H38" s="19">
        <f t="shared" si="0"/>
        <v>2687.596</v>
      </c>
      <c r="I38" s="19">
        <f t="shared" si="0"/>
        <v>2813.913012</v>
      </c>
      <c r="J38" s="27">
        <f>J39</f>
        <v>2564500</v>
      </c>
      <c r="K38" s="27">
        <f>K39</f>
        <v>2687596</v>
      </c>
      <c r="L38" s="27">
        <f>L39</f>
        <v>2813913.012</v>
      </c>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ht="94.5">
      <c r="A39" s="22" t="s">
        <v>110</v>
      </c>
      <c r="B39" s="23" t="s">
        <v>57</v>
      </c>
      <c r="C39" s="23" t="s">
        <v>111</v>
      </c>
      <c r="D39" s="24" t="s">
        <v>70</v>
      </c>
      <c r="E39" s="25" t="s">
        <v>67</v>
      </c>
      <c r="F39" s="26" t="s">
        <v>61</v>
      </c>
      <c r="G39" s="18">
        <f t="shared" si="1"/>
        <v>2564.5</v>
      </c>
      <c r="H39" s="19">
        <f t="shared" si="0"/>
        <v>2687.596</v>
      </c>
      <c r="I39" s="19">
        <f t="shared" si="0"/>
        <v>2813.913012</v>
      </c>
      <c r="J39" s="27">
        <v>2564500</v>
      </c>
      <c r="K39" s="27">
        <v>2687596</v>
      </c>
      <c r="L39" s="27">
        <v>2813913.012</v>
      </c>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ht="47.25">
      <c r="A40" s="22" t="s">
        <v>112</v>
      </c>
      <c r="B40" s="23" t="s">
        <v>52</v>
      </c>
      <c r="C40" s="23" t="s">
        <v>113</v>
      </c>
      <c r="D40" s="24" t="s">
        <v>70</v>
      </c>
      <c r="E40" s="25" t="s">
        <v>55</v>
      </c>
      <c r="F40" s="26" t="s">
        <v>61</v>
      </c>
      <c r="G40" s="18">
        <f t="shared" si="1"/>
        <v>0</v>
      </c>
      <c r="H40" s="19">
        <f t="shared" si="0"/>
        <v>0</v>
      </c>
      <c r="I40" s="19">
        <f t="shared" si="0"/>
        <v>0</v>
      </c>
      <c r="J40" s="27">
        <v>0</v>
      </c>
      <c r="K40" s="27">
        <v>0</v>
      </c>
      <c r="L40" s="27">
        <v>0</v>
      </c>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ht="31.5">
      <c r="A41" s="22" t="s">
        <v>114</v>
      </c>
      <c r="B41" s="23" t="s">
        <v>115</v>
      </c>
      <c r="C41" s="23" t="s">
        <v>116</v>
      </c>
      <c r="D41" s="24" t="s">
        <v>70</v>
      </c>
      <c r="E41" s="25" t="s">
        <v>67</v>
      </c>
      <c r="F41" s="26" t="s">
        <v>61</v>
      </c>
      <c r="G41" s="18">
        <f t="shared" si="1"/>
        <v>0</v>
      </c>
      <c r="H41" s="19">
        <f t="shared" si="0"/>
        <v>0</v>
      </c>
      <c r="I41" s="19">
        <f t="shared" si="0"/>
        <v>0</v>
      </c>
      <c r="J41" s="27"/>
      <c r="K41" s="27"/>
      <c r="L41" s="28"/>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ht="47.25">
      <c r="A42" s="22" t="s">
        <v>117</v>
      </c>
      <c r="B42" s="23" t="s">
        <v>52</v>
      </c>
      <c r="C42" s="23" t="s">
        <v>118</v>
      </c>
      <c r="D42" s="24" t="s">
        <v>54</v>
      </c>
      <c r="E42" s="25" t="s">
        <v>55</v>
      </c>
      <c r="F42" s="26" t="s">
        <v>52</v>
      </c>
      <c r="G42" s="18">
        <f t="shared" si="1"/>
        <v>19697.17</v>
      </c>
      <c r="H42" s="19">
        <f t="shared" si="0"/>
        <v>19697.17</v>
      </c>
      <c r="I42" s="19">
        <f t="shared" si="0"/>
        <v>19697.17</v>
      </c>
      <c r="J42" s="27">
        <f>J43</f>
        <v>19697170</v>
      </c>
      <c r="K42" s="27">
        <f>K43</f>
        <v>19697170</v>
      </c>
      <c r="L42" s="27">
        <f>L43</f>
        <v>19697170</v>
      </c>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ht="110.25">
      <c r="A43" s="22" t="s">
        <v>119</v>
      </c>
      <c r="B43" s="23" t="s">
        <v>52</v>
      </c>
      <c r="C43" s="23" t="s">
        <v>120</v>
      </c>
      <c r="D43" s="24" t="s">
        <v>54</v>
      </c>
      <c r="E43" s="25" t="s">
        <v>55</v>
      </c>
      <c r="F43" s="26" t="s">
        <v>121</v>
      </c>
      <c r="G43" s="18">
        <f t="shared" si="1"/>
        <v>19697.17</v>
      </c>
      <c r="H43" s="19">
        <f t="shared" si="0"/>
        <v>19697.17</v>
      </c>
      <c r="I43" s="19">
        <f t="shared" si="0"/>
        <v>19697.17</v>
      </c>
      <c r="J43" s="27">
        <f>J44+J46+J48</f>
        <v>19697170</v>
      </c>
      <c r="K43" s="27">
        <f>K44+K46+K48</f>
        <v>19697170</v>
      </c>
      <c r="L43" s="27">
        <f>L44+L46+L48</f>
        <v>19697170</v>
      </c>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ht="78.75">
      <c r="A44" s="22" t="s">
        <v>122</v>
      </c>
      <c r="B44" s="23" t="s">
        <v>52</v>
      </c>
      <c r="C44" s="23" t="s">
        <v>123</v>
      </c>
      <c r="D44" s="24" t="s">
        <v>54</v>
      </c>
      <c r="E44" s="25" t="s">
        <v>55</v>
      </c>
      <c r="F44" s="26" t="s">
        <v>121</v>
      </c>
      <c r="G44" s="18">
        <f t="shared" si="1"/>
        <v>16533.1</v>
      </c>
      <c r="H44" s="19">
        <f t="shared" si="0"/>
        <v>16533.1</v>
      </c>
      <c r="I44" s="19">
        <f t="shared" si="0"/>
        <v>16533.1</v>
      </c>
      <c r="J44" s="27">
        <f>J45</f>
        <v>16533100</v>
      </c>
      <c r="K44" s="27">
        <v>16533100</v>
      </c>
      <c r="L44" s="27">
        <v>16533100</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ht="94.5">
      <c r="A45" s="22" t="s">
        <v>124</v>
      </c>
      <c r="B45" s="23" t="s">
        <v>32</v>
      </c>
      <c r="C45" s="23" t="s">
        <v>125</v>
      </c>
      <c r="D45" s="24" t="s">
        <v>126</v>
      </c>
      <c r="E45" s="25" t="s">
        <v>55</v>
      </c>
      <c r="F45" s="26" t="s">
        <v>121</v>
      </c>
      <c r="G45" s="18">
        <f t="shared" si="1"/>
        <v>16533.1</v>
      </c>
      <c r="H45" s="19">
        <f t="shared" si="0"/>
        <v>16533.1</v>
      </c>
      <c r="I45" s="19">
        <f t="shared" si="0"/>
        <v>16533.1</v>
      </c>
      <c r="J45" s="27">
        <v>16533100</v>
      </c>
      <c r="K45" s="27">
        <v>16533100</v>
      </c>
      <c r="L45" s="27">
        <v>16533100</v>
      </c>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ht="110.25">
      <c r="A46" s="22" t="s">
        <v>127</v>
      </c>
      <c r="B46" s="23" t="s">
        <v>52</v>
      </c>
      <c r="C46" s="23" t="s">
        <v>128</v>
      </c>
      <c r="D46" s="24" t="s">
        <v>54</v>
      </c>
      <c r="E46" s="25" t="s">
        <v>55</v>
      </c>
      <c r="F46" s="26" t="s">
        <v>121</v>
      </c>
      <c r="G46" s="18">
        <f t="shared" si="1"/>
        <v>164.07</v>
      </c>
      <c r="H46" s="19">
        <f t="shared" si="0"/>
        <v>164.07</v>
      </c>
      <c r="I46" s="19">
        <f t="shared" si="0"/>
        <v>164.07</v>
      </c>
      <c r="J46" s="27">
        <v>164070</v>
      </c>
      <c r="K46" s="27">
        <v>164070</v>
      </c>
      <c r="L46" s="27">
        <v>164070</v>
      </c>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ht="94.5">
      <c r="A47" s="22" t="s">
        <v>129</v>
      </c>
      <c r="B47" s="23" t="s">
        <v>32</v>
      </c>
      <c r="C47" s="23" t="s">
        <v>130</v>
      </c>
      <c r="D47" s="24" t="s">
        <v>131</v>
      </c>
      <c r="E47" s="25" t="s">
        <v>55</v>
      </c>
      <c r="F47" s="26" t="s">
        <v>121</v>
      </c>
      <c r="G47" s="18">
        <f aca="true" t="shared" si="3" ref="G47:G77">J47/1000</f>
        <v>164.07</v>
      </c>
      <c r="H47" s="19">
        <f t="shared" si="0"/>
        <v>164.07</v>
      </c>
      <c r="I47" s="19">
        <f t="shared" si="0"/>
        <v>164.07</v>
      </c>
      <c r="J47" s="27">
        <v>164070</v>
      </c>
      <c r="K47" s="27">
        <v>164070</v>
      </c>
      <c r="L47" s="27">
        <v>164070</v>
      </c>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ht="110.25">
      <c r="A48" s="22" t="s">
        <v>132</v>
      </c>
      <c r="B48" s="23" t="s">
        <v>52</v>
      </c>
      <c r="C48" s="23" t="s">
        <v>133</v>
      </c>
      <c r="D48" s="24" t="s">
        <v>54</v>
      </c>
      <c r="E48" s="25" t="s">
        <v>55</v>
      </c>
      <c r="F48" s="26" t="s">
        <v>121</v>
      </c>
      <c r="G48" s="18">
        <f t="shared" si="3"/>
        <v>3000</v>
      </c>
      <c r="H48" s="19">
        <f t="shared" si="0"/>
        <v>3000</v>
      </c>
      <c r="I48" s="19">
        <f t="shared" si="0"/>
        <v>3000</v>
      </c>
      <c r="J48" s="27">
        <v>3000000</v>
      </c>
      <c r="K48" s="27">
        <v>3000000</v>
      </c>
      <c r="L48" s="27">
        <v>3000000</v>
      </c>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ht="94.5">
      <c r="A49" s="22" t="s">
        <v>134</v>
      </c>
      <c r="B49" s="23" t="s">
        <v>32</v>
      </c>
      <c r="C49" s="23" t="s">
        <v>135</v>
      </c>
      <c r="D49" s="24" t="s">
        <v>131</v>
      </c>
      <c r="E49" s="25" t="s">
        <v>55</v>
      </c>
      <c r="F49" s="26" t="s">
        <v>121</v>
      </c>
      <c r="G49" s="18">
        <f t="shared" si="3"/>
        <v>3000</v>
      </c>
      <c r="H49" s="19">
        <f t="shared" si="0"/>
        <v>3000</v>
      </c>
      <c r="I49" s="19">
        <f t="shared" si="0"/>
        <v>3000</v>
      </c>
      <c r="J49" s="27">
        <v>3000000</v>
      </c>
      <c r="K49" s="27">
        <v>3000000</v>
      </c>
      <c r="L49" s="28">
        <v>3000000</v>
      </c>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ht="31.5">
      <c r="A50" s="22" t="s">
        <v>136</v>
      </c>
      <c r="B50" s="23" t="s">
        <v>52</v>
      </c>
      <c r="C50" s="23" t="s">
        <v>137</v>
      </c>
      <c r="D50" s="24" t="s">
        <v>54</v>
      </c>
      <c r="E50" s="25" t="s">
        <v>55</v>
      </c>
      <c r="F50" s="26" t="s">
        <v>52</v>
      </c>
      <c r="G50" s="18">
        <f t="shared" si="3"/>
        <v>1731.3</v>
      </c>
      <c r="H50" s="19">
        <f t="shared" si="0"/>
        <v>1812.6711</v>
      </c>
      <c r="I50" s="19">
        <f t="shared" si="0"/>
        <v>1897.8666417</v>
      </c>
      <c r="J50" s="27">
        <f>J51</f>
        <v>1731300</v>
      </c>
      <c r="K50" s="27">
        <f>K51</f>
        <v>1812671.1</v>
      </c>
      <c r="L50" s="27">
        <f>L51</f>
        <v>1897866.6417</v>
      </c>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ht="31.5">
      <c r="A51" s="22" t="s">
        <v>138</v>
      </c>
      <c r="B51" s="23" t="s">
        <v>139</v>
      </c>
      <c r="C51" s="23" t="s">
        <v>140</v>
      </c>
      <c r="D51" s="24" t="s">
        <v>70</v>
      </c>
      <c r="E51" s="25" t="s">
        <v>55</v>
      </c>
      <c r="F51" s="26" t="s">
        <v>121</v>
      </c>
      <c r="G51" s="18">
        <f t="shared" si="3"/>
        <v>1731.3</v>
      </c>
      <c r="H51" s="19">
        <f t="shared" si="0"/>
        <v>1812.6711</v>
      </c>
      <c r="I51" s="19">
        <f t="shared" si="0"/>
        <v>1897.8666417</v>
      </c>
      <c r="J51" s="27">
        <f>J52+J53+J54+J55</f>
        <v>1731300</v>
      </c>
      <c r="K51" s="27">
        <f>K52+K53+K54+K55</f>
        <v>1812671.1</v>
      </c>
      <c r="L51" s="27">
        <f>L52+L53+L54+L55</f>
        <v>1897866.6417</v>
      </c>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ht="31.5">
      <c r="A52" s="22" t="s">
        <v>141</v>
      </c>
      <c r="B52" s="23" t="s">
        <v>139</v>
      </c>
      <c r="C52" s="23" t="s">
        <v>142</v>
      </c>
      <c r="D52" s="24" t="s">
        <v>70</v>
      </c>
      <c r="E52" s="25" t="s">
        <v>143</v>
      </c>
      <c r="F52" s="26" t="s">
        <v>121</v>
      </c>
      <c r="G52" s="18">
        <f t="shared" si="3"/>
        <v>412.5</v>
      </c>
      <c r="H52" s="19">
        <f t="shared" si="0"/>
        <v>431.8875</v>
      </c>
      <c r="I52" s="19">
        <f t="shared" si="0"/>
        <v>452.1862125</v>
      </c>
      <c r="J52" s="27">
        <v>412500</v>
      </c>
      <c r="K52" s="27">
        <v>431887.5</v>
      </c>
      <c r="L52" s="27">
        <v>452186.2125</v>
      </c>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31.5">
      <c r="A53" s="22" t="s">
        <v>144</v>
      </c>
      <c r="B53" s="23" t="s">
        <v>139</v>
      </c>
      <c r="C53" s="23" t="s">
        <v>145</v>
      </c>
      <c r="D53" s="24" t="s">
        <v>70</v>
      </c>
      <c r="E53" s="25" t="s">
        <v>143</v>
      </c>
      <c r="F53" s="26" t="s">
        <v>121</v>
      </c>
      <c r="G53" s="18">
        <f t="shared" si="3"/>
        <v>60.5</v>
      </c>
      <c r="H53" s="19">
        <f t="shared" si="0"/>
        <v>63.3435</v>
      </c>
      <c r="I53" s="19">
        <f t="shared" si="0"/>
        <v>66.3206445</v>
      </c>
      <c r="J53" s="27">
        <v>60500</v>
      </c>
      <c r="K53" s="27">
        <v>63343.5</v>
      </c>
      <c r="L53" s="27">
        <v>66320.6445</v>
      </c>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ht="31.5">
      <c r="A54" s="22" t="s">
        <v>146</v>
      </c>
      <c r="B54" s="23" t="s">
        <v>139</v>
      </c>
      <c r="C54" s="23" t="s">
        <v>147</v>
      </c>
      <c r="D54" s="24" t="s">
        <v>70</v>
      </c>
      <c r="E54" s="25" t="s">
        <v>143</v>
      </c>
      <c r="F54" s="26" t="s">
        <v>121</v>
      </c>
      <c r="G54" s="18">
        <f t="shared" si="3"/>
        <v>449.2</v>
      </c>
      <c r="H54" s="19">
        <f t="shared" si="0"/>
        <v>470.3124</v>
      </c>
      <c r="I54" s="19">
        <f t="shared" si="0"/>
        <v>492.4170828</v>
      </c>
      <c r="J54" s="27">
        <v>449200</v>
      </c>
      <c r="K54" s="27">
        <v>470312.4</v>
      </c>
      <c r="L54" s="27">
        <v>492417.0828</v>
      </c>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ht="31.5">
      <c r="A55" s="22" t="s">
        <v>148</v>
      </c>
      <c r="B55" s="23" t="s">
        <v>139</v>
      </c>
      <c r="C55" s="23" t="s">
        <v>149</v>
      </c>
      <c r="D55" s="24" t="s">
        <v>70</v>
      </c>
      <c r="E55" s="25" t="s">
        <v>143</v>
      </c>
      <c r="F55" s="26" t="s">
        <v>121</v>
      </c>
      <c r="G55" s="18">
        <f t="shared" si="3"/>
        <v>809.1</v>
      </c>
      <c r="H55" s="19">
        <f t="shared" si="0"/>
        <v>847.1277</v>
      </c>
      <c r="I55" s="19">
        <f t="shared" si="0"/>
        <v>886.9427019</v>
      </c>
      <c r="J55" s="27">
        <v>809100</v>
      </c>
      <c r="K55" s="27">
        <v>847127.7</v>
      </c>
      <c r="L55" s="27">
        <v>886942.7019</v>
      </c>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ht="47.25">
      <c r="A56" s="22" t="s">
        <v>150</v>
      </c>
      <c r="B56" s="23" t="s">
        <v>52</v>
      </c>
      <c r="C56" s="23" t="s">
        <v>151</v>
      </c>
      <c r="D56" s="24" t="s">
        <v>54</v>
      </c>
      <c r="E56" s="25" t="s">
        <v>55</v>
      </c>
      <c r="F56" s="26" t="s">
        <v>52</v>
      </c>
      <c r="G56" s="18">
        <f t="shared" si="3"/>
        <v>310</v>
      </c>
      <c r="H56" s="19">
        <f t="shared" si="0"/>
        <v>310</v>
      </c>
      <c r="I56" s="19">
        <f t="shared" si="0"/>
        <v>310</v>
      </c>
      <c r="J56" s="27">
        <f>J57</f>
        <v>310000</v>
      </c>
      <c r="K56" s="27">
        <f aca="true" t="shared" si="4" ref="K56:L59">K57</f>
        <v>310000</v>
      </c>
      <c r="L56" s="27">
        <f t="shared" si="4"/>
        <v>310000</v>
      </c>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15.75">
      <c r="A57" s="22" t="s">
        <v>152</v>
      </c>
      <c r="B57" s="23" t="s">
        <v>52</v>
      </c>
      <c r="C57" s="23" t="s">
        <v>153</v>
      </c>
      <c r="D57" s="24" t="s">
        <v>54</v>
      </c>
      <c r="E57" s="25" t="s">
        <v>55</v>
      </c>
      <c r="F57" s="26" t="s">
        <v>154</v>
      </c>
      <c r="G57" s="18">
        <f t="shared" si="3"/>
        <v>310</v>
      </c>
      <c r="H57" s="19">
        <f t="shared" si="0"/>
        <v>310</v>
      </c>
      <c r="I57" s="19">
        <f t="shared" si="0"/>
        <v>310</v>
      </c>
      <c r="J57" s="27">
        <f>J58</f>
        <v>310000</v>
      </c>
      <c r="K57" s="27">
        <f t="shared" si="4"/>
        <v>310000</v>
      </c>
      <c r="L57" s="27">
        <f t="shared" si="4"/>
        <v>310000</v>
      </c>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15.75">
      <c r="A58" s="22" t="s">
        <v>155</v>
      </c>
      <c r="B58" s="23" t="s">
        <v>52</v>
      </c>
      <c r="C58" s="23" t="s">
        <v>156</v>
      </c>
      <c r="D58" s="24" t="s">
        <v>54</v>
      </c>
      <c r="E58" s="25" t="s">
        <v>55</v>
      </c>
      <c r="F58" s="26" t="s">
        <v>154</v>
      </c>
      <c r="G58" s="18">
        <f t="shared" si="3"/>
        <v>310</v>
      </c>
      <c r="H58" s="19">
        <f t="shared" si="0"/>
        <v>310</v>
      </c>
      <c r="I58" s="19">
        <f t="shared" si="0"/>
        <v>310</v>
      </c>
      <c r="J58" s="27">
        <f>J59</f>
        <v>310000</v>
      </c>
      <c r="K58" s="27">
        <f t="shared" si="4"/>
        <v>310000</v>
      </c>
      <c r="L58" s="27">
        <f t="shared" si="4"/>
        <v>310000</v>
      </c>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47.25">
      <c r="A59" s="22" t="s">
        <v>157</v>
      </c>
      <c r="B59" s="23" t="s">
        <v>52</v>
      </c>
      <c r="C59" s="23" t="s">
        <v>158</v>
      </c>
      <c r="D59" s="24" t="s">
        <v>131</v>
      </c>
      <c r="E59" s="25" t="s">
        <v>55</v>
      </c>
      <c r="F59" s="26" t="s">
        <v>154</v>
      </c>
      <c r="G59" s="18">
        <f t="shared" si="3"/>
        <v>310</v>
      </c>
      <c r="H59" s="19">
        <f t="shared" si="0"/>
        <v>310</v>
      </c>
      <c r="I59" s="19">
        <f t="shared" si="0"/>
        <v>310</v>
      </c>
      <c r="J59" s="27">
        <f>J60</f>
        <v>310000</v>
      </c>
      <c r="K59" s="27">
        <f t="shared" si="4"/>
        <v>310000</v>
      </c>
      <c r="L59" s="27">
        <f t="shared" si="4"/>
        <v>310000</v>
      </c>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47.25">
      <c r="A60" s="22" t="s">
        <v>157</v>
      </c>
      <c r="B60" s="23" t="s">
        <v>159</v>
      </c>
      <c r="C60" s="23" t="s">
        <v>158</v>
      </c>
      <c r="D60" s="24" t="s">
        <v>131</v>
      </c>
      <c r="E60" s="25" t="s">
        <v>55</v>
      </c>
      <c r="F60" s="26" t="s">
        <v>154</v>
      </c>
      <c r="G60" s="18">
        <f t="shared" si="3"/>
        <v>310</v>
      </c>
      <c r="H60" s="19">
        <f t="shared" si="0"/>
        <v>310</v>
      </c>
      <c r="I60" s="19">
        <f t="shared" si="0"/>
        <v>310</v>
      </c>
      <c r="J60" s="27">
        <v>310000</v>
      </c>
      <c r="K60" s="27">
        <v>310000</v>
      </c>
      <c r="L60" s="27">
        <v>310000</v>
      </c>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ht="31.5">
      <c r="A61" s="22" t="s">
        <v>160</v>
      </c>
      <c r="B61" s="23" t="s">
        <v>52</v>
      </c>
      <c r="C61" s="23" t="s">
        <v>161</v>
      </c>
      <c r="D61" s="24" t="s">
        <v>54</v>
      </c>
      <c r="E61" s="25" t="s">
        <v>55</v>
      </c>
      <c r="F61" s="26" t="s">
        <v>52</v>
      </c>
      <c r="G61" s="18">
        <f t="shared" si="3"/>
        <v>1700.971</v>
      </c>
      <c r="H61" s="19">
        <f t="shared" si="0"/>
        <v>1249.671</v>
      </c>
      <c r="I61" s="19">
        <f t="shared" si="0"/>
        <v>1850.643</v>
      </c>
      <c r="J61" s="27">
        <f>J62+J65</f>
        <v>1700971</v>
      </c>
      <c r="K61" s="27">
        <f>K62+K65</f>
        <v>1249671</v>
      </c>
      <c r="L61" s="27">
        <f>L62+L65</f>
        <v>1850643</v>
      </c>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ht="94.5">
      <c r="A62" s="22" t="s">
        <v>162</v>
      </c>
      <c r="B62" s="23" t="s">
        <v>52</v>
      </c>
      <c r="C62" s="23" t="s">
        <v>163</v>
      </c>
      <c r="D62" s="24" t="s">
        <v>54</v>
      </c>
      <c r="E62" s="25" t="s">
        <v>55</v>
      </c>
      <c r="F62" s="26" t="s">
        <v>52</v>
      </c>
      <c r="G62" s="18">
        <f t="shared" si="3"/>
        <v>600.971</v>
      </c>
      <c r="H62" s="19">
        <f t="shared" si="0"/>
        <v>149.671</v>
      </c>
      <c r="I62" s="19">
        <f t="shared" si="0"/>
        <v>750.643</v>
      </c>
      <c r="J62" s="27">
        <f aca="true" t="shared" si="5" ref="J62:L63">J63</f>
        <v>600971</v>
      </c>
      <c r="K62" s="27">
        <f t="shared" si="5"/>
        <v>149671</v>
      </c>
      <c r="L62" s="27">
        <f t="shared" si="5"/>
        <v>750643</v>
      </c>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ht="126">
      <c r="A63" s="22" t="s">
        <v>164</v>
      </c>
      <c r="B63" s="23" t="s">
        <v>32</v>
      </c>
      <c r="C63" s="23" t="s">
        <v>165</v>
      </c>
      <c r="D63" s="24" t="s">
        <v>131</v>
      </c>
      <c r="E63" s="25" t="s">
        <v>55</v>
      </c>
      <c r="F63" s="26" t="s">
        <v>166</v>
      </c>
      <c r="G63" s="18">
        <f t="shared" si="3"/>
        <v>600.971</v>
      </c>
      <c r="H63" s="19">
        <f t="shared" si="0"/>
        <v>149.671</v>
      </c>
      <c r="I63" s="19">
        <f t="shared" si="0"/>
        <v>750.643</v>
      </c>
      <c r="J63" s="27">
        <f t="shared" si="5"/>
        <v>600971</v>
      </c>
      <c r="K63" s="27">
        <f t="shared" si="5"/>
        <v>149671</v>
      </c>
      <c r="L63" s="27">
        <f t="shared" si="5"/>
        <v>750643</v>
      </c>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ht="126">
      <c r="A64" s="22" t="s">
        <v>167</v>
      </c>
      <c r="B64" s="23" t="s">
        <v>32</v>
      </c>
      <c r="C64" s="23" t="s">
        <v>168</v>
      </c>
      <c r="D64" s="24" t="s">
        <v>131</v>
      </c>
      <c r="E64" s="25" t="s">
        <v>55</v>
      </c>
      <c r="F64" s="26" t="s">
        <v>166</v>
      </c>
      <c r="G64" s="18">
        <f t="shared" si="3"/>
        <v>600.971</v>
      </c>
      <c r="H64" s="19">
        <f t="shared" si="0"/>
        <v>149.671</v>
      </c>
      <c r="I64" s="19">
        <f t="shared" si="0"/>
        <v>750.643</v>
      </c>
      <c r="J64" s="27">
        <v>600971</v>
      </c>
      <c r="K64" s="27">
        <v>149671</v>
      </c>
      <c r="L64" s="28">
        <v>750643</v>
      </c>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ht="63">
      <c r="A65" s="22" t="s">
        <v>169</v>
      </c>
      <c r="B65" s="23" t="s">
        <v>52</v>
      </c>
      <c r="C65" s="23" t="s">
        <v>170</v>
      </c>
      <c r="D65" s="24" t="s">
        <v>54</v>
      </c>
      <c r="E65" s="25" t="s">
        <v>55</v>
      </c>
      <c r="F65" s="26" t="s">
        <v>171</v>
      </c>
      <c r="G65" s="18">
        <f t="shared" si="3"/>
        <v>1100</v>
      </c>
      <c r="H65" s="19">
        <f t="shared" si="0"/>
        <v>1100</v>
      </c>
      <c r="I65" s="19">
        <f t="shared" si="0"/>
        <v>1100</v>
      </c>
      <c r="J65" s="27">
        <f aca="true" t="shared" si="6" ref="J65:L66">J66</f>
        <v>1100000</v>
      </c>
      <c r="K65" s="27">
        <f t="shared" si="6"/>
        <v>1100000</v>
      </c>
      <c r="L65" s="27">
        <f t="shared" si="6"/>
        <v>1100000</v>
      </c>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ht="47.25">
      <c r="A66" s="22" t="s">
        <v>172</v>
      </c>
      <c r="B66" s="23" t="s">
        <v>32</v>
      </c>
      <c r="C66" s="23" t="s">
        <v>173</v>
      </c>
      <c r="D66" s="24" t="s">
        <v>54</v>
      </c>
      <c r="E66" s="25" t="s">
        <v>55</v>
      </c>
      <c r="F66" s="26" t="s">
        <v>171</v>
      </c>
      <c r="G66" s="18">
        <f t="shared" si="3"/>
        <v>1100</v>
      </c>
      <c r="H66" s="19">
        <f t="shared" si="0"/>
        <v>1100</v>
      </c>
      <c r="I66" s="19">
        <f t="shared" si="0"/>
        <v>1100</v>
      </c>
      <c r="J66" s="27">
        <f t="shared" si="6"/>
        <v>1100000</v>
      </c>
      <c r="K66" s="27">
        <f t="shared" si="6"/>
        <v>1100000</v>
      </c>
      <c r="L66" s="27">
        <f t="shared" si="6"/>
        <v>1100000</v>
      </c>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ht="63">
      <c r="A67" s="22" t="s">
        <v>174</v>
      </c>
      <c r="B67" s="23" t="s">
        <v>32</v>
      </c>
      <c r="C67" s="23" t="s">
        <v>175</v>
      </c>
      <c r="D67" s="24" t="s">
        <v>126</v>
      </c>
      <c r="E67" s="25" t="s">
        <v>55</v>
      </c>
      <c r="F67" s="26" t="s">
        <v>171</v>
      </c>
      <c r="G67" s="18">
        <f t="shared" si="3"/>
        <v>1100</v>
      </c>
      <c r="H67" s="19">
        <f t="shared" si="0"/>
        <v>1100</v>
      </c>
      <c r="I67" s="19">
        <f t="shared" si="0"/>
        <v>1100</v>
      </c>
      <c r="J67" s="27">
        <v>1100000</v>
      </c>
      <c r="K67" s="27">
        <v>1100000</v>
      </c>
      <c r="L67" s="27">
        <v>1100000</v>
      </c>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ht="15.75">
      <c r="A68" s="22" t="s">
        <v>176</v>
      </c>
      <c r="B68" s="23" t="s">
        <v>52</v>
      </c>
      <c r="C68" s="23" t="s">
        <v>177</v>
      </c>
      <c r="D68" s="24" t="s">
        <v>54</v>
      </c>
      <c r="E68" s="25" t="s">
        <v>55</v>
      </c>
      <c r="F68" s="26" t="s">
        <v>52</v>
      </c>
      <c r="G68" s="18">
        <f t="shared" si="3"/>
        <v>3450</v>
      </c>
      <c r="H68" s="19">
        <f t="shared" si="0"/>
        <v>3612.15</v>
      </c>
      <c r="I68" s="19">
        <f t="shared" si="0"/>
        <v>3781.92105</v>
      </c>
      <c r="J68" s="27">
        <f>J69+J70+J71+J72+J73</f>
        <v>3450000</v>
      </c>
      <c r="K68" s="27">
        <f>K69+K70+K71+K72+K73</f>
        <v>3612150</v>
      </c>
      <c r="L68" s="27">
        <f>L69+L70+L71+L72+L73</f>
        <v>3781921.05</v>
      </c>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ht="31.5">
      <c r="A69" s="22" t="s">
        <v>178</v>
      </c>
      <c r="B69" s="23" t="s">
        <v>179</v>
      </c>
      <c r="C69" s="23" t="s">
        <v>180</v>
      </c>
      <c r="D69" s="24" t="s">
        <v>70</v>
      </c>
      <c r="E69" s="25" t="s">
        <v>143</v>
      </c>
      <c r="F69" s="26" t="s">
        <v>181</v>
      </c>
      <c r="G69" s="18">
        <f t="shared" si="3"/>
        <v>33.4</v>
      </c>
      <c r="H69" s="19">
        <f t="shared" si="0"/>
        <v>34.96979999999999</v>
      </c>
      <c r="I69" s="19">
        <f t="shared" si="0"/>
        <v>36.61338059999999</v>
      </c>
      <c r="J69" s="27">
        <v>33400</v>
      </c>
      <c r="K69" s="27">
        <f>33400*1.047</f>
        <v>34969.799999999996</v>
      </c>
      <c r="L69" s="27">
        <f>K69*1.047</f>
        <v>36613.38059999999</v>
      </c>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ht="72" customHeight="1">
      <c r="A70" s="22" t="s">
        <v>182</v>
      </c>
      <c r="B70" s="23" t="s">
        <v>183</v>
      </c>
      <c r="C70" s="23" t="s">
        <v>184</v>
      </c>
      <c r="D70" s="24" t="s">
        <v>70</v>
      </c>
      <c r="E70" s="25" t="s">
        <v>143</v>
      </c>
      <c r="F70" s="26" t="s">
        <v>181</v>
      </c>
      <c r="G70" s="18">
        <f t="shared" si="3"/>
        <v>684</v>
      </c>
      <c r="H70" s="19">
        <f t="shared" si="0"/>
        <v>716.148</v>
      </c>
      <c r="I70" s="19">
        <f t="shared" si="0"/>
        <v>749.806956</v>
      </c>
      <c r="J70" s="27">
        <v>684000</v>
      </c>
      <c r="K70" s="27">
        <f>684000*1.047</f>
        <v>716148</v>
      </c>
      <c r="L70" s="27">
        <f>K70*1.047</f>
        <v>749806.956</v>
      </c>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ht="78.75">
      <c r="A71" s="22" t="s">
        <v>185</v>
      </c>
      <c r="B71" s="23" t="s">
        <v>186</v>
      </c>
      <c r="C71" s="23" t="s">
        <v>187</v>
      </c>
      <c r="D71" s="24" t="s">
        <v>131</v>
      </c>
      <c r="E71" s="25" t="s">
        <v>143</v>
      </c>
      <c r="F71" s="26" t="s">
        <v>181</v>
      </c>
      <c r="G71" s="18">
        <f t="shared" si="3"/>
        <v>42</v>
      </c>
      <c r="H71" s="19">
        <f t="shared" si="0"/>
        <v>43.974</v>
      </c>
      <c r="I71" s="19">
        <f t="shared" si="0"/>
        <v>46.040777999999996</v>
      </c>
      <c r="J71" s="27">
        <v>42000</v>
      </c>
      <c r="K71" s="27">
        <f>42000*1.047</f>
        <v>43974</v>
      </c>
      <c r="L71" s="27">
        <f>K71*1.047</f>
        <v>46040.778</v>
      </c>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ht="82.5" customHeight="1">
      <c r="A72" s="22" t="s">
        <v>188</v>
      </c>
      <c r="B72" s="23" t="s">
        <v>189</v>
      </c>
      <c r="C72" s="23" t="s">
        <v>190</v>
      </c>
      <c r="D72" s="24" t="s">
        <v>70</v>
      </c>
      <c r="E72" s="25" t="s">
        <v>143</v>
      </c>
      <c r="F72" s="26" t="s">
        <v>181</v>
      </c>
      <c r="G72" s="18">
        <f t="shared" si="3"/>
        <v>167</v>
      </c>
      <c r="H72" s="19">
        <f t="shared" si="0"/>
        <v>174.849</v>
      </c>
      <c r="I72" s="19">
        <f t="shared" si="0"/>
        <v>183.066903</v>
      </c>
      <c r="J72" s="27">
        <v>167000</v>
      </c>
      <c r="K72" s="27">
        <f>167000*1.047</f>
        <v>174849</v>
      </c>
      <c r="L72" s="27">
        <f>K72*1.047</f>
        <v>183066.903</v>
      </c>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ht="31.5">
      <c r="A73" s="22" t="s">
        <v>191</v>
      </c>
      <c r="B73" s="23" t="s">
        <v>52</v>
      </c>
      <c r="C73" s="23" t="s">
        <v>192</v>
      </c>
      <c r="D73" s="24" t="s">
        <v>54</v>
      </c>
      <c r="E73" s="25" t="s">
        <v>55</v>
      </c>
      <c r="F73" s="26" t="s">
        <v>181</v>
      </c>
      <c r="G73" s="18">
        <f t="shared" si="3"/>
        <v>2523.6</v>
      </c>
      <c r="H73" s="19">
        <f t="shared" si="0"/>
        <v>2642.2092000000002</v>
      </c>
      <c r="I73" s="19">
        <f t="shared" si="0"/>
        <v>2766.3930324</v>
      </c>
      <c r="J73" s="27">
        <f>J74</f>
        <v>2523600</v>
      </c>
      <c r="K73" s="27">
        <f>K74</f>
        <v>2642209.2</v>
      </c>
      <c r="L73" s="27">
        <f>L74</f>
        <v>2766393.0324</v>
      </c>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ht="47.25">
      <c r="A74" s="22" t="s">
        <v>193</v>
      </c>
      <c r="B74" s="23" t="s">
        <v>52</v>
      </c>
      <c r="C74" s="23" t="s">
        <v>194</v>
      </c>
      <c r="D74" s="24" t="s">
        <v>131</v>
      </c>
      <c r="E74" s="25" t="s">
        <v>55</v>
      </c>
      <c r="F74" s="26" t="s">
        <v>181</v>
      </c>
      <c r="G74" s="18">
        <f t="shared" si="3"/>
        <v>2523.6</v>
      </c>
      <c r="H74" s="19">
        <f t="shared" si="0"/>
        <v>2642.2092000000002</v>
      </c>
      <c r="I74" s="19">
        <f t="shared" si="0"/>
        <v>2766.3930324</v>
      </c>
      <c r="J74" s="27">
        <f>J75+J76+J77+J78+J79+J80+J81</f>
        <v>2523600</v>
      </c>
      <c r="K74" s="27">
        <f>K75+K76+K77+K78+K79+K80+K81</f>
        <v>2642209.2</v>
      </c>
      <c r="L74" s="27">
        <f>L75+L76+L77+L78+L79+L80+L81</f>
        <v>2766393.0324</v>
      </c>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ht="47.25">
      <c r="A75" s="22" t="s">
        <v>193</v>
      </c>
      <c r="B75" s="23" t="s">
        <v>115</v>
      </c>
      <c r="C75" s="23" t="s">
        <v>194</v>
      </c>
      <c r="D75" s="24" t="s">
        <v>131</v>
      </c>
      <c r="E75" s="25" t="s">
        <v>55</v>
      </c>
      <c r="F75" s="26" t="s">
        <v>181</v>
      </c>
      <c r="G75" s="18">
        <f t="shared" si="3"/>
        <v>112.5</v>
      </c>
      <c r="H75" s="19">
        <f t="shared" si="0"/>
        <v>117.7875</v>
      </c>
      <c r="I75" s="19">
        <f t="shared" si="0"/>
        <v>123.32351249999999</v>
      </c>
      <c r="J75" s="27">
        <v>112500</v>
      </c>
      <c r="K75" s="27">
        <v>117787.5</v>
      </c>
      <c r="L75" s="27">
        <v>123323.5125</v>
      </c>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ht="47.25">
      <c r="A76" s="22" t="s">
        <v>193</v>
      </c>
      <c r="B76" s="23" t="s">
        <v>189</v>
      </c>
      <c r="C76" s="23" t="s">
        <v>194</v>
      </c>
      <c r="D76" s="24" t="s">
        <v>131</v>
      </c>
      <c r="E76" s="25" t="s">
        <v>143</v>
      </c>
      <c r="F76" s="26" t="s">
        <v>181</v>
      </c>
      <c r="G76" s="18">
        <f t="shared" si="3"/>
        <v>650</v>
      </c>
      <c r="H76" s="19">
        <f t="shared" si="0"/>
        <v>680.55</v>
      </c>
      <c r="I76" s="19">
        <f t="shared" si="0"/>
        <v>712.53585</v>
      </c>
      <c r="J76" s="27">
        <v>650000</v>
      </c>
      <c r="K76" s="27">
        <v>680550</v>
      </c>
      <c r="L76" s="27">
        <v>712535.85</v>
      </c>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ht="47.25">
      <c r="A77" s="22" t="s">
        <v>193</v>
      </c>
      <c r="B77" s="23" t="s">
        <v>195</v>
      </c>
      <c r="C77" s="23" t="s">
        <v>194</v>
      </c>
      <c r="D77" s="24" t="s">
        <v>131</v>
      </c>
      <c r="E77" s="25" t="s">
        <v>143</v>
      </c>
      <c r="F77" s="26" t="s">
        <v>181</v>
      </c>
      <c r="G77" s="18">
        <f t="shared" si="3"/>
        <v>38</v>
      </c>
      <c r="H77" s="19">
        <f>K77/1000</f>
        <v>39.786</v>
      </c>
      <c r="I77" s="19">
        <f>L77/1000</f>
        <v>41.655942</v>
      </c>
      <c r="J77" s="27">
        <v>38000</v>
      </c>
      <c r="K77" s="27">
        <v>39786</v>
      </c>
      <c r="L77" s="27">
        <v>41655.942</v>
      </c>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ht="47.25">
      <c r="A78" s="22" t="s">
        <v>193</v>
      </c>
      <c r="B78" s="23" t="s">
        <v>196</v>
      </c>
      <c r="C78" s="23" t="s">
        <v>194</v>
      </c>
      <c r="D78" s="24" t="s">
        <v>131</v>
      </c>
      <c r="E78" s="25" t="s">
        <v>143</v>
      </c>
      <c r="F78" s="26" t="s">
        <v>181</v>
      </c>
      <c r="G78" s="18">
        <f aca="true" t="shared" si="7" ref="G78:I138">J78/1000</f>
        <v>35.2</v>
      </c>
      <c r="H78" s="19">
        <f t="shared" si="7"/>
        <v>36.8544</v>
      </c>
      <c r="I78" s="19">
        <f t="shared" si="7"/>
        <v>38.5865568</v>
      </c>
      <c r="J78" s="27">
        <v>35200</v>
      </c>
      <c r="K78" s="27">
        <v>36854.4</v>
      </c>
      <c r="L78" s="27">
        <v>38586.5568</v>
      </c>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ht="47.25">
      <c r="A79" s="22" t="s">
        <v>193</v>
      </c>
      <c r="B79" s="23" t="s">
        <v>183</v>
      </c>
      <c r="C79" s="23" t="s">
        <v>194</v>
      </c>
      <c r="D79" s="24" t="s">
        <v>131</v>
      </c>
      <c r="E79" s="25" t="s">
        <v>143</v>
      </c>
      <c r="F79" s="26" t="s">
        <v>181</v>
      </c>
      <c r="G79" s="18">
        <f t="shared" si="7"/>
        <v>440</v>
      </c>
      <c r="H79" s="19">
        <f t="shared" si="7"/>
        <v>460.68</v>
      </c>
      <c r="I79" s="19">
        <f t="shared" si="7"/>
        <v>482.33196000000004</v>
      </c>
      <c r="J79" s="27">
        <v>440000</v>
      </c>
      <c r="K79" s="27">
        <v>460680</v>
      </c>
      <c r="L79" s="27">
        <v>482331.96</v>
      </c>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ht="47.25">
      <c r="A80" s="22" t="s">
        <v>193</v>
      </c>
      <c r="B80" s="23" t="s">
        <v>197</v>
      </c>
      <c r="C80" s="23" t="s">
        <v>194</v>
      </c>
      <c r="D80" s="24" t="s">
        <v>131</v>
      </c>
      <c r="E80" s="25" t="s">
        <v>143</v>
      </c>
      <c r="F80" s="26" t="s">
        <v>181</v>
      </c>
      <c r="G80" s="18">
        <f t="shared" si="7"/>
        <v>172</v>
      </c>
      <c r="H80" s="19">
        <f t="shared" si="7"/>
        <v>180.084</v>
      </c>
      <c r="I80" s="19">
        <f t="shared" si="7"/>
        <v>188.547948</v>
      </c>
      <c r="J80" s="27">
        <v>172000</v>
      </c>
      <c r="K80" s="27">
        <v>180084</v>
      </c>
      <c r="L80" s="27">
        <v>188547.948</v>
      </c>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ht="47.25">
      <c r="A81" s="22" t="s">
        <v>193</v>
      </c>
      <c r="B81" s="23" t="s">
        <v>198</v>
      </c>
      <c r="C81" s="23" t="s">
        <v>194</v>
      </c>
      <c r="D81" s="24" t="s">
        <v>131</v>
      </c>
      <c r="E81" s="25" t="s">
        <v>143</v>
      </c>
      <c r="F81" s="26" t="s">
        <v>181</v>
      </c>
      <c r="G81" s="18">
        <f t="shared" si="7"/>
        <v>1075.9</v>
      </c>
      <c r="H81" s="19">
        <f t="shared" si="7"/>
        <v>1126.4673</v>
      </c>
      <c r="I81" s="19">
        <f t="shared" si="7"/>
        <v>1179.4112631</v>
      </c>
      <c r="J81" s="27">
        <v>1075900</v>
      </c>
      <c r="K81" s="27">
        <v>1126467.3</v>
      </c>
      <c r="L81" s="27">
        <v>1179411.2631</v>
      </c>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ht="15.75" hidden="1">
      <c r="A82" s="29" t="s">
        <v>199</v>
      </c>
      <c r="B82" s="23" t="s">
        <v>52</v>
      </c>
      <c r="C82" s="23" t="s">
        <v>200</v>
      </c>
      <c r="D82" s="24" t="s">
        <v>131</v>
      </c>
      <c r="E82" s="25" t="s">
        <v>55</v>
      </c>
      <c r="F82" s="26" t="s">
        <v>52</v>
      </c>
      <c r="G82" s="18">
        <f t="shared" si="7"/>
        <v>0</v>
      </c>
      <c r="H82" s="19">
        <f t="shared" si="7"/>
        <v>0</v>
      </c>
      <c r="I82" s="19">
        <f t="shared" si="7"/>
        <v>0</v>
      </c>
      <c r="J82" s="27"/>
      <c r="K82" s="27"/>
      <c r="L82" s="28"/>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ht="15.75" hidden="1">
      <c r="A83" s="22" t="s">
        <v>201</v>
      </c>
      <c r="B83" s="23" t="s">
        <v>52</v>
      </c>
      <c r="C83" s="23" t="s">
        <v>202</v>
      </c>
      <c r="D83" s="24" t="s">
        <v>131</v>
      </c>
      <c r="E83" s="25" t="s">
        <v>55</v>
      </c>
      <c r="F83" s="26" t="s">
        <v>203</v>
      </c>
      <c r="G83" s="18">
        <f t="shared" si="7"/>
        <v>0</v>
      </c>
      <c r="H83" s="19">
        <f t="shared" si="7"/>
        <v>0</v>
      </c>
      <c r="I83" s="19">
        <f t="shared" si="7"/>
        <v>0</v>
      </c>
      <c r="J83" s="27">
        <v>0</v>
      </c>
      <c r="K83" s="27">
        <v>0</v>
      </c>
      <c r="L83" s="27">
        <v>0</v>
      </c>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ht="31.5" hidden="1">
      <c r="A84" s="22" t="s">
        <v>204</v>
      </c>
      <c r="B84" s="23" t="s">
        <v>115</v>
      </c>
      <c r="C84" s="23" t="s">
        <v>202</v>
      </c>
      <c r="D84" s="24" t="s">
        <v>131</v>
      </c>
      <c r="E84" s="25" t="s">
        <v>55</v>
      </c>
      <c r="F84" s="26" t="s">
        <v>203</v>
      </c>
      <c r="G84" s="18">
        <f t="shared" si="7"/>
        <v>0</v>
      </c>
      <c r="H84" s="19">
        <f t="shared" si="7"/>
        <v>0</v>
      </c>
      <c r="I84" s="19">
        <f t="shared" si="7"/>
        <v>0</v>
      </c>
      <c r="J84" s="27"/>
      <c r="K84" s="27"/>
      <c r="L84" s="28"/>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ht="31.5" hidden="1">
      <c r="A85" s="22" t="s">
        <v>204</v>
      </c>
      <c r="B85" s="23" t="s">
        <v>205</v>
      </c>
      <c r="C85" s="23" t="s">
        <v>202</v>
      </c>
      <c r="D85" s="24" t="s">
        <v>131</v>
      </c>
      <c r="E85" s="25" t="s">
        <v>55</v>
      </c>
      <c r="F85" s="26" t="s">
        <v>203</v>
      </c>
      <c r="G85" s="18">
        <f t="shared" si="7"/>
        <v>0</v>
      </c>
      <c r="H85" s="19">
        <f t="shared" si="7"/>
        <v>0</v>
      </c>
      <c r="I85" s="19">
        <f t="shared" si="7"/>
        <v>0</v>
      </c>
      <c r="J85" s="27"/>
      <c r="K85" s="27"/>
      <c r="L85" s="28"/>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ht="15.75">
      <c r="A86" s="22" t="s">
        <v>206</v>
      </c>
      <c r="B86" s="23" t="s">
        <v>82</v>
      </c>
      <c r="C86" s="23" t="s">
        <v>207</v>
      </c>
      <c r="D86" s="24" t="s">
        <v>54</v>
      </c>
      <c r="E86" s="25" t="s">
        <v>55</v>
      </c>
      <c r="F86" s="26" t="s">
        <v>52</v>
      </c>
      <c r="G86" s="18">
        <f t="shared" si="7"/>
        <v>896943.2</v>
      </c>
      <c r="H86" s="19">
        <f t="shared" si="7"/>
        <v>926185.7</v>
      </c>
      <c r="I86" s="19">
        <f t="shared" si="7"/>
        <v>906675.7</v>
      </c>
      <c r="J86" s="27">
        <f>J87+J158+J161+J164</f>
        <v>896943200</v>
      </c>
      <c r="K86" s="27">
        <f>K87+K158+K161+K164</f>
        <v>926185700</v>
      </c>
      <c r="L86" s="27">
        <f>L87+L158+L161+L164</f>
        <v>906675700</v>
      </c>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ht="47.25">
      <c r="A87" s="22" t="s">
        <v>208</v>
      </c>
      <c r="B87" s="23" t="s">
        <v>82</v>
      </c>
      <c r="C87" s="23" t="s">
        <v>209</v>
      </c>
      <c r="D87" s="24" t="s">
        <v>54</v>
      </c>
      <c r="E87" s="25" t="s">
        <v>55</v>
      </c>
      <c r="F87" s="26" t="s">
        <v>52</v>
      </c>
      <c r="G87" s="18">
        <f t="shared" si="7"/>
        <v>896943.2</v>
      </c>
      <c r="H87" s="19">
        <f t="shared" si="7"/>
        <v>926185.7</v>
      </c>
      <c r="I87" s="19">
        <f t="shared" si="7"/>
        <v>906675.7</v>
      </c>
      <c r="J87" s="27">
        <f>J88+J94+J103+J154</f>
        <v>896943200</v>
      </c>
      <c r="K87" s="27">
        <f>K88+K94+K103+K154</f>
        <v>926185700</v>
      </c>
      <c r="L87" s="27">
        <f>L88+L94+L103+L154</f>
        <v>906675700</v>
      </c>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ht="31.5">
      <c r="A88" s="22" t="s">
        <v>210</v>
      </c>
      <c r="B88" s="23" t="s">
        <v>82</v>
      </c>
      <c r="C88" s="23" t="s">
        <v>211</v>
      </c>
      <c r="D88" s="24" t="s">
        <v>54</v>
      </c>
      <c r="E88" s="25" t="s">
        <v>55</v>
      </c>
      <c r="F88" s="26" t="s">
        <v>212</v>
      </c>
      <c r="G88" s="18">
        <f t="shared" si="7"/>
        <v>18933.5</v>
      </c>
      <c r="H88" s="19">
        <f t="shared" si="7"/>
        <v>18933.5</v>
      </c>
      <c r="I88" s="19">
        <f t="shared" si="7"/>
        <v>18933.5</v>
      </c>
      <c r="J88" s="27">
        <f>J89+J91</f>
        <v>18933500</v>
      </c>
      <c r="K88" s="27">
        <f>K89+K91</f>
        <v>18933500</v>
      </c>
      <c r="L88" s="27">
        <f>L89+L91</f>
        <v>18933500</v>
      </c>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ht="31.5">
      <c r="A89" s="22" t="s">
        <v>213</v>
      </c>
      <c r="B89" s="23" t="s">
        <v>82</v>
      </c>
      <c r="C89" s="23" t="s">
        <v>214</v>
      </c>
      <c r="D89" s="24" t="s">
        <v>54</v>
      </c>
      <c r="E89" s="25" t="s">
        <v>55</v>
      </c>
      <c r="F89" s="26" t="s">
        <v>212</v>
      </c>
      <c r="G89" s="18">
        <f t="shared" si="7"/>
        <v>0</v>
      </c>
      <c r="H89" s="19">
        <f t="shared" si="7"/>
        <v>0</v>
      </c>
      <c r="I89" s="19">
        <f t="shared" si="7"/>
        <v>0</v>
      </c>
      <c r="J89" s="27">
        <f>J90</f>
        <v>0</v>
      </c>
      <c r="K89" s="27">
        <f>K90</f>
        <v>0</v>
      </c>
      <c r="L89" s="27">
        <f>L90</f>
        <v>0</v>
      </c>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ht="31.5">
      <c r="A90" s="22" t="s">
        <v>215</v>
      </c>
      <c r="B90" s="23" t="s">
        <v>82</v>
      </c>
      <c r="C90" s="23" t="s">
        <v>214</v>
      </c>
      <c r="D90" s="24" t="s">
        <v>131</v>
      </c>
      <c r="E90" s="25" t="s">
        <v>216</v>
      </c>
      <c r="F90" s="26" t="s">
        <v>212</v>
      </c>
      <c r="G90" s="18">
        <f t="shared" si="7"/>
        <v>0</v>
      </c>
      <c r="H90" s="19">
        <f t="shared" si="7"/>
        <v>0</v>
      </c>
      <c r="I90" s="19">
        <f t="shared" si="7"/>
        <v>0</v>
      </c>
      <c r="J90" s="27">
        <v>0</v>
      </c>
      <c r="K90" s="27">
        <v>0</v>
      </c>
      <c r="L90" s="28"/>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ht="31.5">
      <c r="A91" s="22" t="s">
        <v>217</v>
      </c>
      <c r="B91" s="23" t="s">
        <v>82</v>
      </c>
      <c r="C91" s="23" t="s">
        <v>218</v>
      </c>
      <c r="D91" s="24" t="s">
        <v>54</v>
      </c>
      <c r="E91" s="25" t="s">
        <v>55</v>
      </c>
      <c r="F91" s="26" t="s">
        <v>212</v>
      </c>
      <c r="G91" s="18">
        <f t="shared" si="7"/>
        <v>18933.5</v>
      </c>
      <c r="H91" s="19">
        <f t="shared" si="7"/>
        <v>18933.5</v>
      </c>
      <c r="I91" s="19">
        <f t="shared" si="7"/>
        <v>18933.5</v>
      </c>
      <c r="J91" s="27">
        <f>J92</f>
        <v>18933500</v>
      </c>
      <c r="K91" s="27">
        <f>K92</f>
        <v>18933500</v>
      </c>
      <c r="L91" s="27">
        <f>L92</f>
        <v>18933500</v>
      </c>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ht="47.25">
      <c r="A92" s="22" t="s">
        <v>219</v>
      </c>
      <c r="B92" s="23" t="s">
        <v>82</v>
      </c>
      <c r="C92" s="23" t="s">
        <v>218</v>
      </c>
      <c r="D92" s="24" t="s">
        <v>131</v>
      </c>
      <c r="E92" s="25" t="s">
        <v>55</v>
      </c>
      <c r="F92" s="26" t="s">
        <v>212</v>
      </c>
      <c r="G92" s="18">
        <f t="shared" si="7"/>
        <v>18933.5</v>
      </c>
      <c r="H92" s="19">
        <f t="shared" si="7"/>
        <v>18933.5</v>
      </c>
      <c r="I92" s="19">
        <f t="shared" si="7"/>
        <v>18933.5</v>
      </c>
      <c r="J92" s="27">
        <v>18933500</v>
      </c>
      <c r="K92" s="27">
        <v>18933500</v>
      </c>
      <c r="L92" s="27">
        <v>18933500</v>
      </c>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ht="31.5">
      <c r="A93" s="22" t="s">
        <v>220</v>
      </c>
      <c r="B93" s="23" t="s">
        <v>82</v>
      </c>
      <c r="C93" s="23" t="s">
        <v>221</v>
      </c>
      <c r="D93" s="24" t="s">
        <v>54</v>
      </c>
      <c r="E93" s="25" t="s">
        <v>55</v>
      </c>
      <c r="F93" s="26" t="s">
        <v>212</v>
      </c>
      <c r="G93" s="18">
        <f t="shared" si="7"/>
        <v>0</v>
      </c>
      <c r="H93" s="19">
        <f t="shared" si="7"/>
        <v>0</v>
      </c>
      <c r="I93" s="19">
        <f t="shared" si="7"/>
        <v>0</v>
      </c>
      <c r="J93" s="27">
        <v>0</v>
      </c>
      <c r="K93" s="27">
        <v>0</v>
      </c>
      <c r="L93" s="27">
        <v>0</v>
      </c>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ht="22.5" customHeight="1">
      <c r="A94" s="30" t="s">
        <v>222</v>
      </c>
      <c r="B94" s="23" t="s">
        <v>82</v>
      </c>
      <c r="C94" s="23" t="s">
        <v>223</v>
      </c>
      <c r="D94" s="24" t="s">
        <v>131</v>
      </c>
      <c r="E94" s="25" t="s">
        <v>55</v>
      </c>
      <c r="F94" s="26" t="s">
        <v>212</v>
      </c>
      <c r="G94" s="18">
        <f t="shared" si="7"/>
        <v>23511.7</v>
      </c>
      <c r="H94" s="19">
        <f t="shared" si="7"/>
        <v>23695.9</v>
      </c>
      <c r="I94" s="19">
        <f t="shared" si="7"/>
        <v>23695.9</v>
      </c>
      <c r="J94" s="27">
        <f>J95+J96+J97+J98+J99+J100+J101</f>
        <v>23511700</v>
      </c>
      <c r="K94" s="27">
        <f>K95+K96+K97+K98+K99+K100+K101</f>
        <v>23695900</v>
      </c>
      <c r="L94" s="27">
        <f>L95+L96+L97+L98+L99+L100+L101</f>
        <v>23695900</v>
      </c>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ht="15.75" hidden="1">
      <c r="A95" s="30"/>
      <c r="B95" s="23"/>
      <c r="C95" s="23"/>
      <c r="D95" s="24"/>
      <c r="E95" s="25"/>
      <c r="F95" s="26"/>
      <c r="G95" s="18">
        <f t="shared" si="7"/>
        <v>0</v>
      </c>
      <c r="H95" s="19">
        <f t="shared" si="7"/>
        <v>0</v>
      </c>
      <c r="I95" s="19">
        <f t="shared" si="7"/>
        <v>0</v>
      </c>
      <c r="J95" s="27"/>
      <c r="K95" s="27"/>
      <c r="L95" s="28"/>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ht="15.75" hidden="1">
      <c r="A96" s="22"/>
      <c r="B96" s="23"/>
      <c r="C96" s="23"/>
      <c r="D96" s="24"/>
      <c r="E96" s="25"/>
      <c r="F96" s="26"/>
      <c r="G96" s="18">
        <f t="shared" si="7"/>
        <v>0</v>
      </c>
      <c r="H96" s="19">
        <f t="shared" si="7"/>
        <v>0</v>
      </c>
      <c r="I96" s="19">
        <f t="shared" si="7"/>
        <v>0</v>
      </c>
      <c r="J96" s="27"/>
      <c r="K96" s="27"/>
      <c r="L96" s="28"/>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row>
    <row r="97" spans="1:256" ht="110.25">
      <c r="A97" s="22" t="s">
        <v>224</v>
      </c>
      <c r="B97" s="23" t="s">
        <v>82</v>
      </c>
      <c r="C97" s="23" t="s">
        <v>223</v>
      </c>
      <c r="D97" s="24" t="s">
        <v>131</v>
      </c>
      <c r="E97" s="25" t="s">
        <v>225</v>
      </c>
      <c r="F97" s="26" t="s">
        <v>212</v>
      </c>
      <c r="G97" s="18">
        <f t="shared" si="7"/>
        <v>839.9</v>
      </c>
      <c r="H97" s="19">
        <f t="shared" si="7"/>
        <v>839.9</v>
      </c>
      <c r="I97" s="19">
        <f t="shared" si="7"/>
        <v>839.9</v>
      </c>
      <c r="J97" s="27">
        <v>839900</v>
      </c>
      <c r="K97" s="27">
        <v>839900</v>
      </c>
      <c r="L97" s="28">
        <v>839900</v>
      </c>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256" ht="178.5" customHeight="1">
      <c r="A98" s="22" t="s">
        <v>226</v>
      </c>
      <c r="B98" s="23" t="s">
        <v>82</v>
      </c>
      <c r="C98" s="23" t="s">
        <v>223</v>
      </c>
      <c r="D98" s="24" t="s">
        <v>131</v>
      </c>
      <c r="E98" s="25" t="s">
        <v>227</v>
      </c>
      <c r="F98" s="26" t="s">
        <v>212</v>
      </c>
      <c r="G98" s="18">
        <f t="shared" si="7"/>
        <v>18933.4</v>
      </c>
      <c r="H98" s="19">
        <f t="shared" si="7"/>
        <v>18933.4</v>
      </c>
      <c r="I98" s="19">
        <f t="shared" si="7"/>
        <v>18933.4</v>
      </c>
      <c r="J98" s="27">
        <v>18933400</v>
      </c>
      <c r="K98" s="27">
        <v>18933400</v>
      </c>
      <c r="L98" s="27">
        <v>18933400</v>
      </c>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ht="166.5" customHeight="1">
      <c r="A99" s="31" t="s">
        <v>228</v>
      </c>
      <c r="B99" s="23" t="s">
        <v>82</v>
      </c>
      <c r="C99" s="23" t="s">
        <v>223</v>
      </c>
      <c r="D99" s="24" t="s">
        <v>131</v>
      </c>
      <c r="E99" s="25" t="s">
        <v>229</v>
      </c>
      <c r="F99" s="26" t="s">
        <v>212</v>
      </c>
      <c r="G99" s="18">
        <f t="shared" si="7"/>
        <v>52</v>
      </c>
      <c r="H99" s="19">
        <f t="shared" si="7"/>
        <v>52</v>
      </c>
      <c r="I99" s="19">
        <f t="shared" si="7"/>
        <v>52</v>
      </c>
      <c r="J99" s="27">
        <v>52000</v>
      </c>
      <c r="K99" s="27">
        <v>52000</v>
      </c>
      <c r="L99" s="27">
        <v>52000</v>
      </c>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256" ht="113.25" customHeight="1">
      <c r="A100" s="32" t="s">
        <v>230</v>
      </c>
      <c r="B100" s="23" t="s">
        <v>82</v>
      </c>
      <c r="C100" s="23" t="s">
        <v>223</v>
      </c>
      <c r="D100" s="24" t="s">
        <v>131</v>
      </c>
      <c r="E100" s="25" t="s">
        <v>231</v>
      </c>
      <c r="F100" s="26" t="s">
        <v>212</v>
      </c>
      <c r="G100" s="18">
        <f t="shared" si="7"/>
        <v>1899.6</v>
      </c>
      <c r="H100" s="19">
        <f t="shared" si="7"/>
        <v>1994.5</v>
      </c>
      <c r="I100" s="19">
        <f t="shared" si="7"/>
        <v>1994.5</v>
      </c>
      <c r="J100" s="27">
        <v>1899600</v>
      </c>
      <c r="K100" s="27">
        <v>1994500</v>
      </c>
      <c r="L100" s="27">
        <v>1994500</v>
      </c>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256" ht="165" customHeight="1">
      <c r="A101" s="33" t="s">
        <v>232</v>
      </c>
      <c r="B101" s="23" t="s">
        <v>82</v>
      </c>
      <c r="C101" s="23" t="s">
        <v>223</v>
      </c>
      <c r="D101" s="24" t="s">
        <v>131</v>
      </c>
      <c r="E101" s="25" t="s">
        <v>233</v>
      </c>
      <c r="F101" s="26" t="s">
        <v>212</v>
      </c>
      <c r="G101" s="18">
        <f t="shared" si="7"/>
        <v>1786.8</v>
      </c>
      <c r="H101" s="19">
        <f t="shared" si="7"/>
        <v>1876.1</v>
      </c>
      <c r="I101" s="19">
        <f t="shared" si="7"/>
        <v>1876.1</v>
      </c>
      <c r="J101" s="27">
        <v>1786800</v>
      </c>
      <c r="K101" s="27">
        <v>1876100</v>
      </c>
      <c r="L101" s="28">
        <v>1876100</v>
      </c>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256" ht="15.75" hidden="1">
      <c r="A102" s="33"/>
      <c r="B102" s="23"/>
      <c r="C102" s="23"/>
      <c r="D102" s="24"/>
      <c r="E102" s="25"/>
      <c r="F102" s="26"/>
      <c r="G102" s="18"/>
      <c r="H102" s="19">
        <f t="shared" si="7"/>
        <v>0</v>
      </c>
      <c r="I102" s="19">
        <f t="shared" si="7"/>
        <v>0</v>
      </c>
      <c r="J102" s="27"/>
      <c r="K102" s="27"/>
      <c r="L102" s="28"/>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256" ht="31.5">
      <c r="A103" s="33" t="s">
        <v>234</v>
      </c>
      <c r="B103" s="23" t="s">
        <v>82</v>
      </c>
      <c r="C103" s="23" t="s">
        <v>235</v>
      </c>
      <c r="D103" s="24" t="s">
        <v>54</v>
      </c>
      <c r="E103" s="25" t="s">
        <v>55</v>
      </c>
      <c r="F103" s="26" t="s">
        <v>212</v>
      </c>
      <c r="G103" s="18">
        <f t="shared" si="7"/>
        <v>854498</v>
      </c>
      <c r="H103" s="19">
        <f t="shared" si="7"/>
        <v>883556.3</v>
      </c>
      <c r="I103" s="19">
        <f t="shared" si="7"/>
        <v>864046.3</v>
      </c>
      <c r="J103" s="27">
        <f>J104+J105+J106+J107+J108+J109+J110+J111+J112+J113+J114+J153</f>
        <v>854498000</v>
      </c>
      <c r="K103" s="27">
        <f>K104+K105+K106+K107+K108+K109+K110+K111+K112+K113+K114+K153+K154</f>
        <v>883556300</v>
      </c>
      <c r="L103" s="27">
        <f>L104+L105+L106+L107+L108+L109+L110+L111+L112+L113+L114+L153+L154</f>
        <v>864046300</v>
      </c>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256" ht="47.25">
      <c r="A104" s="33" t="s">
        <v>236</v>
      </c>
      <c r="B104" s="23" t="s">
        <v>82</v>
      </c>
      <c r="C104" s="23" t="s">
        <v>237</v>
      </c>
      <c r="D104" s="24" t="s">
        <v>131</v>
      </c>
      <c r="E104" s="25" t="s">
        <v>55</v>
      </c>
      <c r="F104" s="26" t="s">
        <v>212</v>
      </c>
      <c r="G104" s="18">
        <f t="shared" si="7"/>
        <v>37184.3</v>
      </c>
      <c r="H104" s="19">
        <f t="shared" si="7"/>
        <v>38641.7</v>
      </c>
      <c r="I104" s="19">
        <f t="shared" si="7"/>
        <v>38999.7</v>
      </c>
      <c r="J104" s="27">
        <v>37184300</v>
      </c>
      <c r="K104" s="27">
        <v>38641700</v>
      </c>
      <c r="L104" s="27">
        <v>38999700</v>
      </c>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row>
    <row r="105" spans="1:256" ht="63">
      <c r="A105" s="22" t="s">
        <v>238</v>
      </c>
      <c r="B105" s="23" t="s">
        <v>82</v>
      </c>
      <c r="C105" s="23" t="s">
        <v>239</v>
      </c>
      <c r="D105" s="24" t="s">
        <v>131</v>
      </c>
      <c r="E105" s="25" t="s">
        <v>55</v>
      </c>
      <c r="F105" s="26" t="s">
        <v>212</v>
      </c>
      <c r="G105" s="18">
        <f t="shared" si="7"/>
        <v>357.1</v>
      </c>
      <c r="H105" s="19">
        <f t="shared" si="7"/>
        <v>375.4</v>
      </c>
      <c r="I105" s="19">
        <f t="shared" si="7"/>
        <v>394.5</v>
      </c>
      <c r="J105" s="27">
        <v>357100</v>
      </c>
      <c r="K105" s="27">
        <v>375400</v>
      </c>
      <c r="L105" s="28">
        <v>394500</v>
      </c>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row>
    <row r="106" spans="1:256" ht="15.75" hidden="1">
      <c r="A106" s="22"/>
      <c r="B106" s="23"/>
      <c r="C106" s="23"/>
      <c r="D106" s="24"/>
      <c r="E106" s="25"/>
      <c r="F106" s="26"/>
      <c r="G106" s="18"/>
      <c r="H106" s="19">
        <f t="shared" si="7"/>
        <v>0</v>
      </c>
      <c r="I106" s="19">
        <f t="shared" si="7"/>
        <v>0</v>
      </c>
      <c r="J106" s="27"/>
      <c r="K106" s="27"/>
      <c r="L106" s="28"/>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ht="78.75">
      <c r="A107" s="22" t="s">
        <v>240</v>
      </c>
      <c r="B107" s="23" t="s">
        <v>82</v>
      </c>
      <c r="C107" s="23" t="s">
        <v>241</v>
      </c>
      <c r="D107" s="24" t="s">
        <v>131</v>
      </c>
      <c r="E107" s="25" t="s">
        <v>55</v>
      </c>
      <c r="F107" s="26" t="s">
        <v>212</v>
      </c>
      <c r="G107" s="18">
        <f t="shared" si="7"/>
        <v>25.6</v>
      </c>
      <c r="H107" s="19">
        <f t="shared" si="7"/>
        <v>25.6</v>
      </c>
      <c r="I107" s="19">
        <f t="shared" si="7"/>
        <v>25.6</v>
      </c>
      <c r="J107" s="27">
        <v>25600</v>
      </c>
      <c r="K107" s="27">
        <v>25600</v>
      </c>
      <c r="L107" s="28">
        <v>25600</v>
      </c>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ht="63">
      <c r="A108" s="22" t="s">
        <v>242</v>
      </c>
      <c r="B108" s="23" t="s">
        <v>82</v>
      </c>
      <c r="C108" s="23" t="s">
        <v>243</v>
      </c>
      <c r="D108" s="24" t="s">
        <v>131</v>
      </c>
      <c r="E108" s="25" t="s">
        <v>55</v>
      </c>
      <c r="F108" s="26" t="s">
        <v>212</v>
      </c>
      <c r="G108" s="18">
        <f t="shared" si="7"/>
        <v>2501.2</v>
      </c>
      <c r="H108" s="19">
        <f t="shared" si="7"/>
        <v>2500.1</v>
      </c>
      <c r="I108" s="19">
        <f t="shared" si="7"/>
        <v>2500.1</v>
      </c>
      <c r="J108" s="27">
        <v>2501200</v>
      </c>
      <c r="K108" s="27">
        <v>2500100</v>
      </c>
      <c r="L108" s="28">
        <v>2500100</v>
      </c>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ht="15.75" hidden="1">
      <c r="A109" s="22"/>
      <c r="B109" s="23"/>
      <c r="C109" s="23"/>
      <c r="D109" s="24"/>
      <c r="E109" s="25"/>
      <c r="F109" s="26"/>
      <c r="G109" s="18"/>
      <c r="H109" s="19">
        <f t="shared" si="7"/>
        <v>0</v>
      </c>
      <c r="I109" s="19">
        <f t="shared" si="7"/>
        <v>0</v>
      </c>
      <c r="J109" s="27"/>
      <c r="K109" s="27"/>
      <c r="L109" s="28"/>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ht="15.75" hidden="1">
      <c r="A110" s="22"/>
      <c r="B110" s="23"/>
      <c r="C110" s="23"/>
      <c r="D110" s="24"/>
      <c r="E110" s="25"/>
      <c r="F110" s="26"/>
      <c r="G110" s="18"/>
      <c r="H110" s="19">
        <f t="shared" si="7"/>
        <v>0</v>
      </c>
      <c r="I110" s="19">
        <f t="shared" si="7"/>
        <v>0</v>
      </c>
      <c r="J110" s="27"/>
      <c r="K110" s="27"/>
      <c r="L110" s="28"/>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256" ht="15.75" hidden="1">
      <c r="A111" s="22"/>
      <c r="B111" s="23"/>
      <c r="C111" s="23"/>
      <c r="D111" s="24"/>
      <c r="E111" s="25"/>
      <c r="F111" s="26"/>
      <c r="G111" s="18"/>
      <c r="H111" s="19">
        <f t="shared" si="7"/>
        <v>0</v>
      </c>
      <c r="I111" s="19">
        <f t="shared" si="7"/>
        <v>0</v>
      </c>
      <c r="J111" s="27"/>
      <c r="K111" s="27"/>
      <c r="L111" s="28"/>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row>
    <row r="112" spans="1:256" ht="51.75" customHeight="1">
      <c r="A112" s="22" t="s">
        <v>244</v>
      </c>
      <c r="B112" s="23" t="s">
        <v>82</v>
      </c>
      <c r="C112" s="23" t="s">
        <v>245</v>
      </c>
      <c r="D112" s="24" t="s">
        <v>131</v>
      </c>
      <c r="E112" s="25" t="s">
        <v>55</v>
      </c>
      <c r="F112" s="26" t="s">
        <v>212</v>
      </c>
      <c r="G112" s="18">
        <f t="shared" si="7"/>
        <v>28143.6</v>
      </c>
      <c r="H112" s="19">
        <f t="shared" si="7"/>
        <v>31520.9</v>
      </c>
      <c r="I112" s="19">
        <f t="shared" si="7"/>
        <v>31520.9</v>
      </c>
      <c r="J112" s="27">
        <v>28143600</v>
      </c>
      <c r="K112" s="27">
        <v>31520900</v>
      </c>
      <c r="L112" s="27">
        <v>31520900</v>
      </c>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c r="IV112" s="4"/>
    </row>
    <row r="113" spans="1:256" ht="15.75" hidden="1">
      <c r="A113" s="22"/>
      <c r="B113" s="23"/>
      <c r="C113" s="23"/>
      <c r="D113" s="24"/>
      <c r="E113" s="25"/>
      <c r="F113" s="26"/>
      <c r="G113" s="18"/>
      <c r="H113" s="19">
        <f t="shared" si="7"/>
        <v>0</v>
      </c>
      <c r="I113" s="19">
        <f t="shared" si="7"/>
        <v>0</v>
      </c>
      <c r="J113" s="27"/>
      <c r="K113" s="27"/>
      <c r="L113" s="28"/>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row>
    <row r="114" spans="1:256" ht="47.25">
      <c r="A114" s="22" t="s">
        <v>246</v>
      </c>
      <c r="B114" s="23" t="s">
        <v>82</v>
      </c>
      <c r="C114" s="23" t="s">
        <v>247</v>
      </c>
      <c r="D114" s="24" t="s">
        <v>54</v>
      </c>
      <c r="E114" s="25" t="s">
        <v>55</v>
      </c>
      <c r="F114" s="26" t="s">
        <v>212</v>
      </c>
      <c r="G114" s="18">
        <f t="shared" si="7"/>
        <v>783435.3</v>
      </c>
      <c r="H114" s="19">
        <f t="shared" si="7"/>
        <v>807499.2</v>
      </c>
      <c r="I114" s="19">
        <f t="shared" si="7"/>
        <v>787612.1</v>
      </c>
      <c r="J114" s="27">
        <f>J115+J116+J117+J118+J119+J120+J121+J122+J123+J124+J125+J126+J127+J128+J129+J130+J131+J132+J133+J134+J135+J136+J137+J138+J139+J140+J141+J142+J143+J144+J145+J146+J147+J148+J149+J150+J151+J152</f>
        <v>783435300</v>
      </c>
      <c r="K114" s="27">
        <f>K115+K116+K117+K118+K119+K120+K121+K122+K123+K124+K125+K126+K127+K128+K129+K130+K131+K132+K133+K134+K135+K136+K137+K138+K139+K140+K141+K142+K143+K144+K145+K146+K147+K148+K149+K150+K151+K152</f>
        <v>807499200</v>
      </c>
      <c r="L114" s="27">
        <f>L115+L116+L117+L118+L119+L120+L121+L122+L123+L124+L125+L126+L127+L128+L129+L130+L131+L132+L133+L134+L135+L136+L137+L138+L139+L140+L141+L142+L143+L144+L145+L146+L147+L148+L149+L150+L151+L152</f>
        <v>787612100</v>
      </c>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1:256" ht="178.5" customHeight="1">
      <c r="A115" s="33" t="s">
        <v>248</v>
      </c>
      <c r="B115" s="23" t="s">
        <v>82</v>
      </c>
      <c r="C115" s="23" t="s">
        <v>247</v>
      </c>
      <c r="D115" s="24" t="s">
        <v>131</v>
      </c>
      <c r="E115" s="25" t="s">
        <v>249</v>
      </c>
      <c r="F115" s="26" t="s">
        <v>212</v>
      </c>
      <c r="G115" s="18">
        <f t="shared" si="7"/>
        <v>383.2</v>
      </c>
      <c r="H115" s="19">
        <f t="shared" si="7"/>
        <v>402.4</v>
      </c>
      <c r="I115" s="19">
        <f t="shared" si="7"/>
        <v>402.4</v>
      </c>
      <c r="J115" s="27">
        <v>383200</v>
      </c>
      <c r="K115" s="27">
        <v>402400</v>
      </c>
      <c r="L115" s="27">
        <v>402400</v>
      </c>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row>
    <row r="116" spans="1:256" ht="147.75" customHeight="1">
      <c r="A116" s="33" t="s">
        <v>250</v>
      </c>
      <c r="B116" s="23" t="s">
        <v>82</v>
      </c>
      <c r="C116" s="23" t="s">
        <v>247</v>
      </c>
      <c r="D116" s="24" t="s">
        <v>131</v>
      </c>
      <c r="E116" s="25" t="s">
        <v>251</v>
      </c>
      <c r="F116" s="26" t="s">
        <v>212</v>
      </c>
      <c r="G116" s="18">
        <f t="shared" si="7"/>
        <v>29428</v>
      </c>
      <c r="H116" s="19">
        <f t="shared" si="7"/>
        <v>31119.2</v>
      </c>
      <c r="I116" s="19">
        <f t="shared" si="7"/>
        <v>31119.2</v>
      </c>
      <c r="J116" s="27">
        <v>29428000</v>
      </c>
      <c r="K116" s="27">
        <v>31119200</v>
      </c>
      <c r="L116" s="27">
        <v>31119200</v>
      </c>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row>
    <row r="117" spans="1:256" ht="150" customHeight="1">
      <c r="A117" s="33" t="s">
        <v>252</v>
      </c>
      <c r="B117" s="23" t="s">
        <v>82</v>
      </c>
      <c r="C117" s="23" t="s">
        <v>247</v>
      </c>
      <c r="D117" s="24" t="s">
        <v>131</v>
      </c>
      <c r="E117" s="25" t="s">
        <v>253</v>
      </c>
      <c r="F117" s="26" t="s">
        <v>212</v>
      </c>
      <c r="G117" s="18">
        <f t="shared" si="7"/>
        <v>23582.6</v>
      </c>
      <c r="H117" s="19">
        <f t="shared" si="7"/>
        <v>24741.4</v>
      </c>
      <c r="I117" s="19">
        <f t="shared" si="7"/>
        <v>24741.4</v>
      </c>
      <c r="J117" s="27">
        <v>23582600</v>
      </c>
      <c r="K117" s="27">
        <v>24741400</v>
      </c>
      <c r="L117" s="27">
        <v>24741400</v>
      </c>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row>
    <row r="118" spans="1:256" ht="230.25" customHeight="1">
      <c r="A118" s="33" t="s">
        <v>254</v>
      </c>
      <c r="B118" s="23" t="s">
        <v>82</v>
      </c>
      <c r="C118" s="23" t="s">
        <v>247</v>
      </c>
      <c r="D118" s="24" t="s">
        <v>131</v>
      </c>
      <c r="E118" s="25" t="s">
        <v>255</v>
      </c>
      <c r="F118" s="26" t="s">
        <v>212</v>
      </c>
      <c r="G118" s="18">
        <f t="shared" si="7"/>
        <v>1621.2</v>
      </c>
      <c r="H118" s="19">
        <f t="shared" si="7"/>
        <v>1703.3</v>
      </c>
      <c r="I118" s="19">
        <f t="shared" si="7"/>
        <v>1703.3</v>
      </c>
      <c r="J118" s="27">
        <v>1621200</v>
      </c>
      <c r="K118" s="27">
        <v>1703300</v>
      </c>
      <c r="L118" s="27">
        <v>1703300</v>
      </c>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c r="IT118" s="4"/>
      <c r="IU118" s="4"/>
      <c r="IV118" s="4"/>
    </row>
    <row r="119" spans="1:256" ht="15.75" hidden="1">
      <c r="A119" s="33"/>
      <c r="B119" s="23"/>
      <c r="C119" s="23"/>
      <c r="D119" s="24"/>
      <c r="E119" s="25"/>
      <c r="F119" s="26"/>
      <c r="G119" s="18">
        <f t="shared" si="7"/>
        <v>0</v>
      </c>
      <c r="H119" s="19">
        <f t="shared" si="7"/>
        <v>0</v>
      </c>
      <c r="I119" s="19">
        <f t="shared" si="7"/>
        <v>0</v>
      </c>
      <c r="J119" s="27"/>
      <c r="K119" s="27"/>
      <c r="L119" s="27"/>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c r="IV119" s="4"/>
    </row>
    <row r="120" spans="1:256" ht="193.5" customHeight="1">
      <c r="A120" s="33" t="s">
        <v>256</v>
      </c>
      <c r="B120" s="23" t="s">
        <v>82</v>
      </c>
      <c r="C120" s="23" t="s">
        <v>247</v>
      </c>
      <c r="D120" s="24" t="s">
        <v>131</v>
      </c>
      <c r="E120" s="25" t="s">
        <v>257</v>
      </c>
      <c r="F120" s="26" t="s">
        <v>212</v>
      </c>
      <c r="G120" s="18">
        <f t="shared" si="7"/>
        <v>55944.8</v>
      </c>
      <c r="H120" s="19">
        <f t="shared" si="7"/>
        <v>63005.7</v>
      </c>
      <c r="I120" s="19">
        <f t="shared" si="7"/>
        <v>63005.7</v>
      </c>
      <c r="J120" s="27">
        <v>55944800</v>
      </c>
      <c r="K120" s="27">
        <v>63005700</v>
      </c>
      <c r="L120" s="27">
        <v>63005700</v>
      </c>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c r="IV120" s="4"/>
    </row>
    <row r="121" spans="1:256" ht="183" customHeight="1">
      <c r="A121" s="33" t="s">
        <v>258</v>
      </c>
      <c r="B121" s="23" t="s">
        <v>82</v>
      </c>
      <c r="C121" s="23" t="s">
        <v>247</v>
      </c>
      <c r="D121" s="24" t="s">
        <v>131</v>
      </c>
      <c r="E121" s="25" t="s">
        <v>259</v>
      </c>
      <c r="F121" s="26" t="s">
        <v>212</v>
      </c>
      <c r="G121" s="18">
        <f t="shared" si="7"/>
        <v>12658.2</v>
      </c>
      <c r="H121" s="19">
        <f t="shared" si="7"/>
        <v>13299.5</v>
      </c>
      <c r="I121" s="19">
        <f t="shared" si="7"/>
        <v>13299.5</v>
      </c>
      <c r="J121" s="27">
        <v>12658200</v>
      </c>
      <c r="K121" s="27">
        <v>13299500</v>
      </c>
      <c r="L121" s="27">
        <v>13299500</v>
      </c>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c r="IV121" s="4"/>
    </row>
    <row r="122" spans="1:256" ht="227.25" customHeight="1">
      <c r="A122" s="33" t="s">
        <v>260</v>
      </c>
      <c r="B122" s="23" t="s">
        <v>82</v>
      </c>
      <c r="C122" s="23" t="s">
        <v>247</v>
      </c>
      <c r="D122" s="24" t="s">
        <v>131</v>
      </c>
      <c r="E122" s="25" t="s">
        <v>261</v>
      </c>
      <c r="F122" s="26" t="s">
        <v>212</v>
      </c>
      <c r="G122" s="18">
        <f t="shared" si="7"/>
        <v>11998.6</v>
      </c>
      <c r="H122" s="19">
        <f t="shared" si="7"/>
        <v>12608.1</v>
      </c>
      <c r="I122" s="19">
        <f t="shared" si="7"/>
        <v>12608.1</v>
      </c>
      <c r="J122" s="27">
        <v>11998600</v>
      </c>
      <c r="K122" s="27">
        <v>12608100</v>
      </c>
      <c r="L122" s="27">
        <v>12608100</v>
      </c>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row>
    <row r="123" spans="1:256" ht="311.25" customHeight="1">
      <c r="A123" s="32" t="s">
        <v>262</v>
      </c>
      <c r="B123" s="23" t="s">
        <v>82</v>
      </c>
      <c r="C123" s="23" t="s">
        <v>247</v>
      </c>
      <c r="D123" s="24" t="s">
        <v>131</v>
      </c>
      <c r="E123" s="25" t="s">
        <v>263</v>
      </c>
      <c r="F123" s="26" t="s">
        <v>212</v>
      </c>
      <c r="G123" s="18">
        <f t="shared" si="7"/>
        <v>394.7</v>
      </c>
      <c r="H123" s="19">
        <f t="shared" si="7"/>
        <v>414.4</v>
      </c>
      <c r="I123" s="19">
        <f t="shared" si="7"/>
        <v>414.4</v>
      </c>
      <c r="J123" s="27">
        <v>394700</v>
      </c>
      <c r="K123" s="27">
        <v>414400</v>
      </c>
      <c r="L123" s="27">
        <v>414400</v>
      </c>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row>
    <row r="124" spans="1:256" ht="316.5" customHeight="1">
      <c r="A124" s="32" t="s">
        <v>264</v>
      </c>
      <c r="B124" s="23" t="s">
        <v>82</v>
      </c>
      <c r="C124" s="23" t="s">
        <v>247</v>
      </c>
      <c r="D124" s="24" t="s">
        <v>131</v>
      </c>
      <c r="E124" s="25" t="s">
        <v>265</v>
      </c>
      <c r="F124" s="26" t="s">
        <v>212</v>
      </c>
      <c r="G124" s="18">
        <f t="shared" si="7"/>
        <v>36440.6</v>
      </c>
      <c r="H124" s="19">
        <f t="shared" si="7"/>
        <v>40813.4</v>
      </c>
      <c r="I124" s="19">
        <f t="shared" si="7"/>
        <v>40813.4</v>
      </c>
      <c r="J124" s="27">
        <v>36440600</v>
      </c>
      <c r="K124" s="27">
        <v>40813400</v>
      </c>
      <c r="L124" s="27">
        <v>40813400</v>
      </c>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row>
    <row r="125" spans="1:256" ht="158.25" customHeight="1">
      <c r="A125" s="32" t="s">
        <v>266</v>
      </c>
      <c r="B125" s="23" t="s">
        <v>82</v>
      </c>
      <c r="C125" s="23" t="s">
        <v>247</v>
      </c>
      <c r="D125" s="24" t="s">
        <v>131</v>
      </c>
      <c r="E125" s="25" t="s">
        <v>267</v>
      </c>
      <c r="F125" s="26" t="s">
        <v>212</v>
      </c>
      <c r="G125" s="18">
        <f t="shared" si="7"/>
        <v>2778.3</v>
      </c>
      <c r="H125" s="19">
        <f t="shared" si="7"/>
        <v>2917.2</v>
      </c>
      <c r="I125" s="19">
        <f t="shared" si="7"/>
        <v>2917.2</v>
      </c>
      <c r="J125" s="27">
        <v>2778300</v>
      </c>
      <c r="K125" s="27">
        <v>2917200</v>
      </c>
      <c r="L125" s="27">
        <v>2917200</v>
      </c>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row>
    <row r="126" spans="1:256" ht="175.5" customHeight="1">
      <c r="A126" s="32" t="s">
        <v>268</v>
      </c>
      <c r="B126" s="23" t="s">
        <v>82</v>
      </c>
      <c r="C126" s="23" t="s">
        <v>247</v>
      </c>
      <c r="D126" s="24" t="s">
        <v>131</v>
      </c>
      <c r="E126" s="25" t="s">
        <v>269</v>
      </c>
      <c r="F126" s="26" t="s">
        <v>212</v>
      </c>
      <c r="G126" s="18">
        <f t="shared" si="7"/>
        <v>1273.1</v>
      </c>
      <c r="H126" s="19">
        <f t="shared" si="7"/>
        <v>1336.8</v>
      </c>
      <c r="I126" s="19">
        <f t="shared" si="7"/>
        <v>1336.8</v>
      </c>
      <c r="J126" s="27">
        <v>1273100</v>
      </c>
      <c r="K126" s="27">
        <v>1336800</v>
      </c>
      <c r="L126" s="27">
        <v>1336800</v>
      </c>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row>
    <row r="127" spans="1:256" ht="239.25" customHeight="1">
      <c r="A127" s="32" t="s">
        <v>270</v>
      </c>
      <c r="B127" s="23" t="s">
        <v>82</v>
      </c>
      <c r="C127" s="23" t="s">
        <v>247</v>
      </c>
      <c r="D127" s="24" t="s">
        <v>131</v>
      </c>
      <c r="E127" s="25" t="s">
        <v>271</v>
      </c>
      <c r="F127" s="26" t="s">
        <v>212</v>
      </c>
      <c r="G127" s="18">
        <f t="shared" si="7"/>
        <v>134.3</v>
      </c>
      <c r="H127" s="19">
        <f t="shared" si="7"/>
        <v>134.3</v>
      </c>
      <c r="I127" s="19">
        <f t="shared" si="7"/>
        <v>134.3</v>
      </c>
      <c r="J127" s="27">
        <v>134300</v>
      </c>
      <c r="K127" s="27">
        <v>134300</v>
      </c>
      <c r="L127" s="27">
        <v>134300</v>
      </c>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row>
    <row r="128" spans="1:256" ht="176.25" customHeight="1">
      <c r="A128" s="32" t="s">
        <v>272</v>
      </c>
      <c r="B128" s="23" t="s">
        <v>82</v>
      </c>
      <c r="C128" s="23" t="s">
        <v>247</v>
      </c>
      <c r="D128" s="24" t="s">
        <v>131</v>
      </c>
      <c r="E128" s="25" t="s">
        <v>273</v>
      </c>
      <c r="F128" s="26" t="s">
        <v>212</v>
      </c>
      <c r="G128" s="18">
        <f t="shared" si="7"/>
        <v>105.2</v>
      </c>
      <c r="H128" s="19">
        <f t="shared" si="7"/>
        <v>105.2</v>
      </c>
      <c r="I128" s="19">
        <f t="shared" si="7"/>
        <v>105.2</v>
      </c>
      <c r="J128" s="27">
        <v>105200</v>
      </c>
      <c r="K128" s="27">
        <v>105200</v>
      </c>
      <c r="L128" s="27">
        <v>105200</v>
      </c>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row>
    <row r="129" spans="1:256" ht="195.75" customHeight="1">
      <c r="A129" s="32" t="s">
        <v>274</v>
      </c>
      <c r="B129" s="23" t="s">
        <v>82</v>
      </c>
      <c r="C129" s="23" t="s">
        <v>247</v>
      </c>
      <c r="D129" s="24" t="s">
        <v>131</v>
      </c>
      <c r="E129" s="25" t="s">
        <v>275</v>
      </c>
      <c r="F129" s="26" t="s">
        <v>212</v>
      </c>
      <c r="G129" s="18">
        <f t="shared" si="7"/>
        <v>133.9</v>
      </c>
      <c r="H129" s="19">
        <f t="shared" si="7"/>
        <v>140.6</v>
      </c>
      <c r="I129" s="19">
        <f t="shared" si="7"/>
        <v>140.6</v>
      </c>
      <c r="J129" s="27">
        <v>133900</v>
      </c>
      <c r="K129" s="27">
        <v>140600</v>
      </c>
      <c r="L129" s="27">
        <v>140600</v>
      </c>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row>
    <row r="130" spans="1:256" ht="214.5" customHeight="1">
      <c r="A130" s="33" t="s">
        <v>276</v>
      </c>
      <c r="B130" s="23" t="s">
        <v>82</v>
      </c>
      <c r="C130" s="23" t="s">
        <v>247</v>
      </c>
      <c r="D130" s="24" t="s">
        <v>131</v>
      </c>
      <c r="E130" s="25" t="s">
        <v>277</v>
      </c>
      <c r="F130" s="26" t="s">
        <v>212</v>
      </c>
      <c r="G130" s="18">
        <f t="shared" si="7"/>
        <v>1685.8</v>
      </c>
      <c r="H130" s="19">
        <f t="shared" si="7"/>
        <v>1770.1</v>
      </c>
      <c r="I130" s="19">
        <f t="shared" si="7"/>
        <v>1770.1</v>
      </c>
      <c r="J130" s="27">
        <v>1685800</v>
      </c>
      <c r="K130" s="27">
        <v>1770100</v>
      </c>
      <c r="L130" s="27">
        <v>1770100</v>
      </c>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row>
    <row r="131" spans="1:256" ht="207.75" customHeight="1">
      <c r="A131" s="33" t="s">
        <v>278</v>
      </c>
      <c r="B131" s="23" t="s">
        <v>82</v>
      </c>
      <c r="C131" s="23" t="s">
        <v>247</v>
      </c>
      <c r="D131" s="24" t="s">
        <v>131</v>
      </c>
      <c r="E131" s="25" t="s">
        <v>279</v>
      </c>
      <c r="F131" s="26" t="s">
        <v>212</v>
      </c>
      <c r="G131" s="18">
        <f t="shared" si="7"/>
        <v>975.8</v>
      </c>
      <c r="H131" s="19">
        <f t="shared" si="7"/>
        <v>1024.8</v>
      </c>
      <c r="I131" s="19">
        <f t="shared" si="7"/>
        <v>1024.8</v>
      </c>
      <c r="J131" s="27">
        <v>975800</v>
      </c>
      <c r="K131" s="27">
        <v>1024800</v>
      </c>
      <c r="L131" s="27">
        <v>1024800</v>
      </c>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row>
    <row r="132" spans="1:256" ht="175.5" customHeight="1">
      <c r="A132" s="33" t="s">
        <v>280</v>
      </c>
      <c r="B132" s="23" t="s">
        <v>82</v>
      </c>
      <c r="C132" s="23" t="s">
        <v>247</v>
      </c>
      <c r="D132" s="24" t="s">
        <v>131</v>
      </c>
      <c r="E132" s="25" t="s">
        <v>281</v>
      </c>
      <c r="F132" s="26" t="s">
        <v>212</v>
      </c>
      <c r="G132" s="18">
        <f t="shared" si="7"/>
        <v>522</v>
      </c>
      <c r="H132" s="19">
        <f t="shared" si="7"/>
        <v>548.1</v>
      </c>
      <c r="I132" s="19">
        <f t="shared" si="7"/>
        <v>548.1</v>
      </c>
      <c r="J132" s="27">
        <v>522000</v>
      </c>
      <c r="K132" s="27">
        <v>548100</v>
      </c>
      <c r="L132" s="27">
        <v>548100</v>
      </c>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row>
    <row r="133" spans="1:256" ht="192.75" customHeight="1">
      <c r="A133" s="33" t="s">
        <v>282</v>
      </c>
      <c r="B133" s="23" t="s">
        <v>82</v>
      </c>
      <c r="C133" s="23" t="s">
        <v>247</v>
      </c>
      <c r="D133" s="24" t="s">
        <v>131</v>
      </c>
      <c r="E133" s="25" t="s">
        <v>283</v>
      </c>
      <c r="F133" s="26" t="s">
        <v>212</v>
      </c>
      <c r="G133" s="18">
        <f t="shared" si="7"/>
        <v>96</v>
      </c>
      <c r="H133" s="19">
        <f t="shared" si="7"/>
        <v>96</v>
      </c>
      <c r="I133" s="19">
        <f t="shared" si="7"/>
        <v>96</v>
      </c>
      <c r="J133" s="27">
        <v>96000</v>
      </c>
      <c r="K133" s="27">
        <v>96000</v>
      </c>
      <c r="L133" s="27">
        <v>96000</v>
      </c>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row>
    <row r="134" spans="1:256" ht="213" customHeight="1">
      <c r="A134" s="33" t="s">
        <v>284</v>
      </c>
      <c r="B134" s="23" t="s">
        <v>82</v>
      </c>
      <c r="C134" s="23" t="s">
        <v>247</v>
      </c>
      <c r="D134" s="24" t="s">
        <v>131</v>
      </c>
      <c r="E134" s="25" t="s">
        <v>285</v>
      </c>
      <c r="F134" s="26" t="s">
        <v>212</v>
      </c>
      <c r="G134" s="18">
        <f t="shared" si="7"/>
        <v>10.1</v>
      </c>
      <c r="H134" s="19">
        <f t="shared" si="7"/>
        <v>10.7</v>
      </c>
      <c r="I134" s="19">
        <f t="shared" si="7"/>
        <v>10.7</v>
      </c>
      <c r="J134" s="27">
        <v>10100</v>
      </c>
      <c r="K134" s="27">
        <v>10700</v>
      </c>
      <c r="L134" s="27">
        <v>10700</v>
      </c>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row>
    <row r="135" spans="1:256" ht="231" customHeight="1">
      <c r="A135" s="33" t="s">
        <v>286</v>
      </c>
      <c r="B135" s="23" t="s">
        <v>82</v>
      </c>
      <c r="C135" s="23" t="s">
        <v>287</v>
      </c>
      <c r="D135" s="24" t="s">
        <v>131</v>
      </c>
      <c r="E135" s="25" t="s">
        <v>288</v>
      </c>
      <c r="F135" s="26" t="s">
        <v>212</v>
      </c>
      <c r="G135" s="18">
        <f t="shared" si="7"/>
        <v>121.8</v>
      </c>
      <c r="H135" s="19">
        <f t="shared" si="7"/>
        <v>127.9</v>
      </c>
      <c r="I135" s="19">
        <f t="shared" si="7"/>
        <v>127.9</v>
      </c>
      <c r="J135" s="27">
        <v>121800</v>
      </c>
      <c r="K135" s="27">
        <v>127900</v>
      </c>
      <c r="L135" s="27">
        <v>127900</v>
      </c>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row>
    <row r="136" spans="1:256" ht="210.75" customHeight="1">
      <c r="A136" s="32" t="s">
        <v>289</v>
      </c>
      <c r="B136" s="23" t="s">
        <v>82</v>
      </c>
      <c r="C136" s="23" t="s">
        <v>247</v>
      </c>
      <c r="D136" s="24" t="s">
        <v>131</v>
      </c>
      <c r="E136" s="25" t="s">
        <v>290</v>
      </c>
      <c r="F136" s="26" t="s">
        <v>212</v>
      </c>
      <c r="G136" s="18">
        <f t="shared" si="7"/>
        <v>194.6</v>
      </c>
      <c r="H136" s="19">
        <f t="shared" si="7"/>
        <v>213</v>
      </c>
      <c r="I136" s="19">
        <f t="shared" si="7"/>
        <v>213</v>
      </c>
      <c r="J136" s="27">
        <v>194600</v>
      </c>
      <c r="K136" s="27">
        <v>213000</v>
      </c>
      <c r="L136" s="27">
        <v>213000</v>
      </c>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row>
    <row r="137" spans="1:256" ht="181.5" customHeight="1">
      <c r="A137" s="33" t="s">
        <v>291</v>
      </c>
      <c r="B137" s="23" t="s">
        <v>82</v>
      </c>
      <c r="C137" s="23" t="s">
        <v>247</v>
      </c>
      <c r="D137" s="24" t="s">
        <v>131</v>
      </c>
      <c r="E137" s="25" t="s">
        <v>292</v>
      </c>
      <c r="F137" s="26" t="s">
        <v>212</v>
      </c>
      <c r="G137" s="18">
        <f t="shared" si="7"/>
        <v>909.5</v>
      </c>
      <c r="H137" s="19">
        <f t="shared" si="7"/>
        <v>909.5</v>
      </c>
      <c r="I137" s="19">
        <f t="shared" si="7"/>
        <v>909.5</v>
      </c>
      <c r="J137" s="27">
        <v>909500</v>
      </c>
      <c r="K137" s="27">
        <v>909500</v>
      </c>
      <c r="L137" s="27">
        <v>909500</v>
      </c>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row>
    <row r="138" spans="1:256" ht="144" customHeight="1">
      <c r="A138" s="33" t="s">
        <v>293</v>
      </c>
      <c r="B138" s="23" t="s">
        <v>82</v>
      </c>
      <c r="C138" s="23" t="s">
        <v>247</v>
      </c>
      <c r="D138" s="24" t="s">
        <v>131</v>
      </c>
      <c r="E138" s="25" t="s">
        <v>294</v>
      </c>
      <c r="F138" s="26" t="s">
        <v>212</v>
      </c>
      <c r="G138" s="18">
        <f t="shared" si="7"/>
        <v>637.3</v>
      </c>
      <c r="H138" s="19">
        <f t="shared" si="7"/>
        <v>747.8</v>
      </c>
      <c r="I138" s="19">
        <f t="shared" si="7"/>
        <v>849.8</v>
      </c>
      <c r="J138" s="27">
        <v>637300</v>
      </c>
      <c r="K138" s="27">
        <v>747800</v>
      </c>
      <c r="L138" s="27">
        <v>849800</v>
      </c>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row>
    <row r="139" spans="1:256" ht="269.25" customHeight="1">
      <c r="A139" s="33" t="s">
        <v>295</v>
      </c>
      <c r="B139" s="23" t="s">
        <v>82</v>
      </c>
      <c r="C139" s="23" t="s">
        <v>247</v>
      </c>
      <c r="D139" s="24" t="s">
        <v>131</v>
      </c>
      <c r="E139" s="25" t="s">
        <v>296</v>
      </c>
      <c r="F139" s="26" t="s">
        <v>212</v>
      </c>
      <c r="G139" s="18">
        <f aca="true" t="shared" si="8" ref="G139:I165">J139/1000</f>
        <v>16196</v>
      </c>
      <c r="H139" s="19">
        <f t="shared" si="8"/>
        <v>16796</v>
      </c>
      <c r="I139" s="19">
        <f t="shared" si="8"/>
        <v>16796</v>
      </c>
      <c r="J139" s="27">
        <v>16196000</v>
      </c>
      <c r="K139" s="27">
        <v>16796000</v>
      </c>
      <c r="L139" s="27">
        <v>16796000</v>
      </c>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row>
    <row r="140" spans="1:256" ht="85.5" customHeight="1">
      <c r="A140" s="33" t="s">
        <v>297</v>
      </c>
      <c r="B140" s="23" t="s">
        <v>82</v>
      </c>
      <c r="C140" s="23" t="s">
        <v>247</v>
      </c>
      <c r="D140" s="24" t="s">
        <v>131</v>
      </c>
      <c r="E140" s="25" t="s">
        <v>298</v>
      </c>
      <c r="F140" s="26" t="s">
        <v>212</v>
      </c>
      <c r="G140" s="18">
        <f t="shared" si="8"/>
        <v>150.5</v>
      </c>
      <c r="H140" s="19">
        <f t="shared" si="8"/>
        <v>156.5</v>
      </c>
      <c r="I140" s="19">
        <f t="shared" si="8"/>
        <v>156.5</v>
      </c>
      <c r="J140" s="27">
        <v>150500</v>
      </c>
      <c r="K140" s="27">
        <v>156500</v>
      </c>
      <c r="L140" s="27">
        <v>156500</v>
      </c>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row>
    <row r="141" spans="1:256" ht="165.75" customHeight="1">
      <c r="A141" s="32" t="s">
        <v>299</v>
      </c>
      <c r="B141" s="23" t="s">
        <v>82</v>
      </c>
      <c r="C141" s="23" t="s">
        <v>247</v>
      </c>
      <c r="D141" s="24" t="s">
        <v>131</v>
      </c>
      <c r="E141" s="25" t="s">
        <v>300</v>
      </c>
      <c r="F141" s="26" t="s">
        <v>212</v>
      </c>
      <c r="G141" s="18">
        <f t="shared" si="8"/>
        <v>3040.2</v>
      </c>
      <c r="H141" s="19">
        <f t="shared" si="8"/>
        <v>3154.9</v>
      </c>
      <c r="I141" s="19">
        <f t="shared" si="8"/>
        <v>3153.8</v>
      </c>
      <c r="J141" s="27">
        <v>3040200</v>
      </c>
      <c r="K141" s="27">
        <v>3154900</v>
      </c>
      <c r="L141" s="27">
        <v>3153800</v>
      </c>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row>
    <row r="142" spans="1:256" ht="196.5" customHeight="1">
      <c r="A142" s="32" t="s">
        <v>301</v>
      </c>
      <c r="B142" s="23" t="s">
        <v>82</v>
      </c>
      <c r="C142" s="23" t="s">
        <v>247</v>
      </c>
      <c r="D142" s="24" t="s">
        <v>131</v>
      </c>
      <c r="E142" s="25" t="s">
        <v>302</v>
      </c>
      <c r="F142" s="26" t="s">
        <v>212</v>
      </c>
      <c r="G142" s="18">
        <f>J142/1000</f>
        <v>601</v>
      </c>
      <c r="H142" s="19">
        <f t="shared" si="8"/>
        <v>601</v>
      </c>
      <c r="I142" s="19">
        <f t="shared" si="8"/>
        <v>601</v>
      </c>
      <c r="J142" s="27">
        <v>601000</v>
      </c>
      <c r="K142" s="27">
        <v>601000</v>
      </c>
      <c r="L142" s="27">
        <v>601000</v>
      </c>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row>
    <row r="143" spans="1:256" ht="115.5" customHeight="1">
      <c r="A143" s="33" t="s">
        <v>303</v>
      </c>
      <c r="B143" s="23" t="s">
        <v>82</v>
      </c>
      <c r="C143" s="23" t="s">
        <v>247</v>
      </c>
      <c r="D143" s="24" t="s">
        <v>131</v>
      </c>
      <c r="E143" s="25" t="s">
        <v>304</v>
      </c>
      <c r="F143" s="26" t="s">
        <v>212</v>
      </c>
      <c r="G143" s="18">
        <f t="shared" si="8"/>
        <v>350.9</v>
      </c>
      <c r="H143" s="19">
        <f t="shared" si="8"/>
        <v>365.6</v>
      </c>
      <c r="I143" s="19">
        <f t="shared" si="8"/>
        <v>365.6</v>
      </c>
      <c r="J143" s="27">
        <v>350900</v>
      </c>
      <c r="K143" s="27">
        <v>365600</v>
      </c>
      <c r="L143" s="27">
        <v>365600</v>
      </c>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row>
    <row r="144" spans="1:256" ht="147" customHeight="1">
      <c r="A144" s="32" t="s">
        <v>305</v>
      </c>
      <c r="B144" s="23" t="s">
        <v>82</v>
      </c>
      <c r="C144" s="23" t="s">
        <v>247</v>
      </c>
      <c r="D144" s="24" t="s">
        <v>131</v>
      </c>
      <c r="E144" s="25" t="s">
        <v>306</v>
      </c>
      <c r="F144" s="26" t="s">
        <v>212</v>
      </c>
      <c r="G144" s="18">
        <f t="shared" si="8"/>
        <v>1953</v>
      </c>
      <c r="H144" s="19">
        <f t="shared" si="8"/>
        <v>2029.2</v>
      </c>
      <c r="I144" s="19">
        <f t="shared" si="8"/>
        <v>2029.2</v>
      </c>
      <c r="J144" s="27">
        <v>1953000</v>
      </c>
      <c r="K144" s="27">
        <v>2029200</v>
      </c>
      <c r="L144" s="27">
        <v>2029200</v>
      </c>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row>
    <row r="145" spans="1:256" ht="213" customHeight="1">
      <c r="A145" s="32" t="s">
        <v>307</v>
      </c>
      <c r="B145" s="23" t="s">
        <v>82</v>
      </c>
      <c r="C145" s="23" t="s">
        <v>247</v>
      </c>
      <c r="D145" s="24" t="s">
        <v>131</v>
      </c>
      <c r="E145" s="25" t="s">
        <v>308</v>
      </c>
      <c r="F145" s="26" t="s">
        <v>212</v>
      </c>
      <c r="G145" s="18">
        <f t="shared" si="8"/>
        <v>103</v>
      </c>
      <c r="H145" s="19">
        <f t="shared" si="8"/>
        <v>108.1</v>
      </c>
      <c r="I145" s="19">
        <f t="shared" si="8"/>
        <v>108.1</v>
      </c>
      <c r="J145" s="27">
        <v>103000</v>
      </c>
      <c r="K145" s="27">
        <v>108100</v>
      </c>
      <c r="L145" s="27">
        <v>108100</v>
      </c>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1:256" ht="270" customHeight="1">
      <c r="A146" s="33" t="s">
        <v>309</v>
      </c>
      <c r="B146" s="23" t="s">
        <v>82</v>
      </c>
      <c r="C146" s="23" t="s">
        <v>247</v>
      </c>
      <c r="D146" s="24" t="s">
        <v>131</v>
      </c>
      <c r="E146" s="25" t="s">
        <v>0</v>
      </c>
      <c r="F146" s="26" t="s">
        <v>212</v>
      </c>
      <c r="G146" s="18">
        <f t="shared" si="8"/>
        <v>39303</v>
      </c>
      <c r="H146" s="19">
        <f t="shared" si="8"/>
        <v>28563.5</v>
      </c>
      <c r="I146" s="19">
        <f t="shared" si="8"/>
        <v>0</v>
      </c>
      <c r="J146" s="27">
        <v>39303000</v>
      </c>
      <c r="K146" s="27">
        <v>28563500</v>
      </c>
      <c r="L146" s="28"/>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1:256" ht="217.5" customHeight="1">
      <c r="A147" s="32" t="s">
        <v>1</v>
      </c>
      <c r="B147" s="23" t="s">
        <v>82</v>
      </c>
      <c r="C147" s="23" t="s">
        <v>247</v>
      </c>
      <c r="D147" s="24" t="s">
        <v>131</v>
      </c>
      <c r="E147" s="25" t="s">
        <v>2</v>
      </c>
      <c r="F147" s="26" t="s">
        <v>212</v>
      </c>
      <c r="G147" s="18">
        <f t="shared" si="8"/>
        <v>350168.2</v>
      </c>
      <c r="H147" s="19">
        <f t="shared" si="8"/>
        <v>363330.6</v>
      </c>
      <c r="I147" s="19">
        <f t="shared" si="8"/>
        <v>363330.6</v>
      </c>
      <c r="J147" s="27">
        <v>350168200</v>
      </c>
      <c r="K147" s="27">
        <v>363330600</v>
      </c>
      <c r="L147" s="27">
        <v>363330600</v>
      </c>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row>
    <row r="148" spans="1:256" ht="152.25" customHeight="1">
      <c r="A148" s="32" t="s">
        <v>3</v>
      </c>
      <c r="B148" s="23" t="s">
        <v>82</v>
      </c>
      <c r="C148" s="23" t="s">
        <v>247</v>
      </c>
      <c r="D148" s="24" t="s">
        <v>131</v>
      </c>
      <c r="E148" s="25" t="s">
        <v>4</v>
      </c>
      <c r="F148" s="26" t="s">
        <v>212</v>
      </c>
      <c r="G148" s="18">
        <f t="shared" si="8"/>
        <v>17093.2</v>
      </c>
      <c r="H148" s="19">
        <f t="shared" si="8"/>
        <v>17878.5</v>
      </c>
      <c r="I148" s="19">
        <f t="shared" si="8"/>
        <v>17878.5</v>
      </c>
      <c r="J148" s="27">
        <v>17093200</v>
      </c>
      <c r="K148" s="27">
        <v>17878500</v>
      </c>
      <c r="L148" s="27">
        <v>17878500</v>
      </c>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row>
    <row r="149" spans="1:256" ht="130.5" customHeight="1">
      <c r="A149" s="33" t="s">
        <v>5</v>
      </c>
      <c r="B149" s="23" t="s">
        <v>82</v>
      </c>
      <c r="C149" s="23" t="s">
        <v>247</v>
      </c>
      <c r="D149" s="24" t="s">
        <v>131</v>
      </c>
      <c r="E149" s="25" t="s">
        <v>6</v>
      </c>
      <c r="F149" s="26" t="s">
        <v>212</v>
      </c>
      <c r="G149" s="18">
        <f t="shared" si="8"/>
        <v>66334.2</v>
      </c>
      <c r="H149" s="19">
        <f t="shared" si="8"/>
        <v>71492.8</v>
      </c>
      <c r="I149" s="19">
        <f t="shared" si="8"/>
        <v>80068.3</v>
      </c>
      <c r="J149" s="27">
        <v>66334200</v>
      </c>
      <c r="K149" s="27">
        <v>71492800</v>
      </c>
      <c r="L149" s="27">
        <v>80068300</v>
      </c>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row>
    <row r="150" spans="1:256" ht="197.25" customHeight="1">
      <c r="A150" s="32" t="s">
        <v>7</v>
      </c>
      <c r="B150" s="23" t="s">
        <v>82</v>
      </c>
      <c r="C150" s="23" t="s">
        <v>247</v>
      </c>
      <c r="D150" s="24" t="s">
        <v>131</v>
      </c>
      <c r="E150" s="25" t="s">
        <v>8</v>
      </c>
      <c r="F150" s="26" t="s">
        <v>212</v>
      </c>
      <c r="G150" s="18">
        <f t="shared" si="8"/>
        <v>84074.7</v>
      </c>
      <c r="H150" s="19">
        <f t="shared" si="8"/>
        <v>87091.9</v>
      </c>
      <c r="I150" s="19">
        <f t="shared" si="8"/>
        <v>87091.9</v>
      </c>
      <c r="J150" s="27">
        <v>84074700</v>
      </c>
      <c r="K150" s="27">
        <v>87091900</v>
      </c>
      <c r="L150" s="27">
        <v>87091900</v>
      </c>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row>
    <row r="151" spans="1:256" ht="182.25" customHeight="1">
      <c r="A151" s="33" t="s">
        <v>9</v>
      </c>
      <c r="B151" s="23" t="s">
        <v>82</v>
      </c>
      <c r="C151" s="23" t="s">
        <v>247</v>
      </c>
      <c r="D151" s="24" t="s">
        <v>131</v>
      </c>
      <c r="E151" s="25" t="s">
        <v>10</v>
      </c>
      <c r="F151" s="26" t="s">
        <v>212</v>
      </c>
      <c r="G151" s="18">
        <f t="shared" si="8"/>
        <v>21572.5</v>
      </c>
      <c r="H151" s="19">
        <f t="shared" si="8"/>
        <v>17258</v>
      </c>
      <c r="I151" s="19">
        <f t="shared" si="8"/>
        <v>17258</v>
      </c>
      <c r="J151" s="27">
        <v>21572500</v>
      </c>
      <c r="K151" s="27">
        <v>17258000</v>
      </c>
      <c r="L151" s="27">
        <v>17258000</v>
      </c>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1:256" ht="115.5" customHeight="1">
      <c r="A152" s="33" t="s">
        <v>11</v>
      </c>
      <c r="B152" s="23" t="s">
        <v>82</v>
      </c>
      <c r="C152" s="23" t="s">
        <v>247</v>
      </c>
      <c r="D152" s="24" t="s">
        <v>131</v>
      </c>
      <c r="E152" s="25" t="s">
        <v>12</v>
      </c>
      <c r="F152" s="26" t="s">
        <v>212</v>
      </c>
      <c r="G152" s="18">
        <f t="shared" si="8"/>
        <v>465.3</v>
      </c>
      <c r="H152" s="19">
        <f t="shared" si="8"/>
        <v>483.2</v>
      </c>
      <c r="I152" s="19">
        <f t="shared" si="8"/>
        <v>483.2</v>
      </c>
      <c r="J152" s="27">
        <v>465300</v>
      </c>
      <c r="K152" s="27">
        <v>483200</v>
      </c>
      <c r="L152" s="27">
        <v>483200</v>
      </c>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56" ht="104.25" customHeight="1">
      <c r="A153" s="34" t="s">
        <v>13</v>
      </c>
      <c r="B153" s="35" t="s">
        <v>82</v>
      </c>
      <c r="C153" s="23" t="s">
        <v>14</v>
      </c>
      <c r="D153" s="24" t="s">
        <v>131</v>
      </c>
      <c r="E153" s="25" t="s">
        <v>55</v>
      </c>
      <c r="F153" s="26" t="s">
        <v>212</v>
      </c>
      <c r="G153" s="18">
        <f t="shared" si="8"/>
        <v>2850.9</v>
      </c>
      <c r="H153" s="19">
        <f t="shared" si="8"/>
        <v>2993.4</v>
      </c>
      <c r="I153" s="19">
        <f t="shared" si="8"/>
        <v>2993.4</v>
      </c>
      <c r="J153" s="27">
        <v>2850900</v>
      </c>
      <c r="K153" s="27">
        <v>2993400</v>
      </c>
      <c r="L153" s="27">
        <v>2993400</v>
      </c>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ht="15.75" hidden="1">
      <c r="A154" s="34" t="s">
        <v>15</v>
      </c>
      <c r="B154" s="35" t="s">
        <v>82</v>
      </c>
      <c r="C154" s="23" t="s">
        <v>16</v>
      </c>
      <c r="D154" s="24" t="s">
        <v>54</v>
      </c>
      <c r="E154" s="25" t="s">
        <v>55</v>
      </c>
      <c r="F154" s="26" t="s">
        <v>212</v>
      </c>
      <c r="G154" s="18">
        <f t="shared" si="8"/>
        <v>0</v>
      </c>
      <c r="H154" s="19">
        <f t="shared" si="8"/>
        <v>0</v>
      </c>
      <c r="I154" s="19">
        <f t="shared" si="8"/>
        <v>0</v>
      </c>
      <c r="J154" s="27">
        <f>J155</f>
        <v>0</v>
      </c>
      <c r="K154" s="27">
        <f>K155</f>
        <v>0</v>
      </c>
      <c r="L154" s="27">
        <f>L155</f>
        <v>0</v>
      </c>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ht="78.75" hidden="1">
      <c r="A155" s="36" t="s">
        <v>17</v>
      </c>
      <c r="B155" s="23" t="s">
        <v>82</v>
      </c>
      <c r="C155" s="23" t="s">
        <v>18</v>
      </c>
      <c r="D155" s="24" t="s">
        <v>54</v>
      </c>
      <c r="E155" s="25" t="s">
        <v>55</v>
      </c>
      <c r="F155" s="26" t="s">
        <v>212</v>
      </c>
      <c r="G155" s="18">
        <v>0</v>
      </c>
      <c r="H155" s="19">
        <f t="shared" si="8"/>
        <v>0</v>
      </c>
      <c r="I155" s="19">
        <f t="shared" si="8"/>
        <v>0</v>
      </c>
      <c r="J155" s="27">
        <v>0</v>
      </c>
      <c r="K155" s="27">
        <v>0</v>
      </c>
      <c r="L155" s="27">
        <v>0</v>
      </c>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row>
    <row r="156" spans="1:256" ht="78.75" hidden="1">
      <c r="A156" s="22" t="s">
        <v>17</v>
      </c>
      <c r="B156" s="23" t="s">
        <v>82</v>
      </c>
      <c r="C156" s="23" t="s">
        <v>18</v>
      </c>
      <c r="D156" s="24" t="s">
        <v>131</v>
      </c>
      <c r="E156" s="25" t="s">
        <v>55</v>
      </c>
      <c r="F156" s="26" t="s">
        <v>212</v>
      </c>
      <c r="G156" s="18">
        <f t="shared" si="8"/>
        <v>0</v>
      </c>
      <c r="H156" s="19">
        <f t="shared" si="8"/>
        <v>0</v>
      </c>
      <c r="I156" s="19">
        <f t="shared" si="8"/>
        <v>0</v>
      </c>
      <c r="J156" s="27">
        <v>0</v>
      </c>
      <c r="K156" s="27">
        <v>0</v>
      </c>
      <c r="L156" s="27">
        <v>0</v>
      </c>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row>
    <row r="157" spans="1:256" ht="47.25" hidden="1">
      <c r="A157" s="37" t="s">
        <v>19</v>
      </c>
      <c r="B157" s="28">
        <v>860</v>
      </c>
      <c r="C157" s="28">
        <v>20204999</v>
      </c>
      <c r="D157" s="24" t="s">
        <v>131</v>
      </c>
      <c r="E157" s="25" t="s">
        <v>20</v>
      </c>
      <c r="F157" s="26" t="s">
        <v>212</v>
      </c>
      <c r="G157" s="18">
        <f t="shared" si="8"/>
        <v>0</v>
      </c>
      <c r="H157" s="19">
        <f t="shared" si="8"/>
        <v>0</v>
      </c>
      <c r="I157" s="19">
        <f t="shared" si="8"/>
        <v>0</v>
      </c>
      <c r="J157" s="27"/>
      <c r="K157" s="27"/>
      <c r="L157" s="28"/>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c r="IT157" s="4"/>
      <c r="IU157" s="4"/>
      <c r="IV157" s="4"/>
    </row>
    <row r="158" spans="1:256" ht="15.75" hidden="1">
      <c r="A158" s="29" t="s">
        <v>21</v>
      </c>
      <c r="B158" s="23" t="s">
        <v>52</v>
      </c>
      <c r="C158" s="28">
        <v>20700000</v>
      </c>
      <c r="D158" s="24" t="s">
        <v>54</v>
      </c>
      <c r="E158" s="25" t="s">
        <v>55</v>
      </c>
      <c r="F158" s="26" t="s">
        <v>203</v>
      </c>
      <c r="G158" s="18">
        <f t="shared" si="8"/>
        <v>0</v>
      </c>
      <c r="H158" s="19">
        <f t="shared" si="8"/>
        <v>0</v>
      </c>
      <c r="I158" s="19">
        <f t="shared" si="8"/>
        <v>0</v>
      </c>
      <c r="J158" s="27"/>
      <c r="K158" s="27"/>
      <c r="L158" s="28"/>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c r="IT158" s="4"/>
      <c r="IU158" s="4"/>
      <c r="IV158" s="4"/>
    </row>
    <row r="159" spans="1:256" ht="31.5" hidden="1">
      <c r="A159" s="29" t="s">
        <v>22</v>
      </c>
      <c r="B159" s="23" t="s">
        <v>52</v>
      </c>
      <c r="C159" s="28">
        <v>20705000</v>
      </c>
      <c r="D159" s="24" t="s">
        <v>131</v>
      </c>
      <c r="E159" s="25" t="s">
        <v>55</v>
      </c>
      <c r="F159" s="26" t="s">
        <v>203</v>
      </c>
      <c r="G159" s="18">
        <f t="shared" si="8"/>
        <v>0</v>
      </c>
      <c r="H159" s="19">
        <f t="shared" si="8"/>
        <v>0</v>
      </c>
      <c r="I159" s="19">
        <f t="shared" si="8"/>
        <v>0</v>
      </c>
      <c r="J159" s="27"/>
      <c r="K159" s="27"/>
      <c r="L159" s="28"/>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ht="63" hidden="1">
      <c r="A160" s="29" t="s">
        <v>23</v>
      </c>
      <c r="B160" s="28">
        <v>880</v>
      </c>
      <c r="C160" s="28">
        <v>20705020</v>
      </c>
      <c r="D160" s="24" t="s">
        <v>131</v>
      </c>
      <c r="E160" s="25" t="s">
        <v>55</v>
      </c>
      <c r="F160" s="26" t="s">
        <v>203</v>
      </c>
      <c r="G160" s="18">
        <f t="shared" si="8"/>
        <v>0</v>
      </c>
      <c r="H160" s="19">
        <f t="shared" si="8"/>
        <v>0</v>
      </c>
      <c r="I160" s="19">
        <f t="shared" si="8"/>
        <v>0</v>
      </c>
      <c r="J160" s="27"/>
      <c r="K160" s="27"/>
      <c r="L160" s="28"/>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row>
    <row r="161" spans="1:256" ht="126" hidden="1">
      <c r="A161" s="38" t="s">
        <v>24</v>
      </c>
      <c r="B161" s="28">
        <v>860</v>
      </c>
      <c r="C161" s="28">
        <v>21800000</v>
      </c>
      <c r="D161" s="24" t="s">
        <v>54</v>
      </c>
      <c r="E161" s="25" t="s">
        <v>55</v>
      </c>
      <c r="F161" s="26" t="s">
        <v>52</v>
      </c>
      <c r="G161" s="18">
        <f t="shared" si="8"/>
        <v>0</v>
      </c>
      <c r="H161" s="19">
        <f t="shared" si="8"/>
        <v>0</v>
      </c>
      <c r="I161" s="19">
        <f t="shared" si="8"/>
        <v>0</v>
      </c>
      <c r="J161" s="27"/>
      <c r="K161" s="27"/>
      <c r="L161" s="28"/>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c r="IQ161" s="4"/>
      <c r="IR161" s="4"/>
      <c r="IS161" s="4"/>
      <c r="IT161" s="4"/>
      <c r="IU161" s="4"/>
      <c r="IV161" s="4"/>
    </row>
    <row r="162" spans="1:256" ht="78.75" hidden="1">
      <c r="A162" s="22" t="s">
        <v>25</v>
      </c>
      <c r="B162" s="28">
        <v>860</v>
      </c>
      <c r="C162" s="28">
        <v>21805000</v>
      </c>
      <c r="D162" s="24" t="s">
        <v>131</v>
      </c>
      <c r="E162" s="25" t="s">
        <v>55</v>
      </c>
      <c r="F162" s="26" t="s">
        <v>212</v>
      </c>
      <c r="G162" s="18">
        <f t="shared" si="8"/>
        <v>0</v>
      </c>
      <c r="H162" s="19">
        <f t="shared" si="8"/>
        <v>0</v>
      </c>
      <c r="I162" s="19">
        <f t="shared" si="8"/>
        <v>0</v>
      </c>
      <c r="J162" s="27"/>
      <c r="K162" s="27"/>
      <c r="L162" s="28"/>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c r="IP162" s="4"/>
      <c r="IQ162" s="4"/>
      <c r="IR162" s="4"/>
      <c r="IS162" s="4"/>
      <c r="IT162" s="4"/>
      <c r="IU162" s="4"/>
      <c r="IV162" s="4"/>
    </row>
    <row r="163" spans="1:256" ht="63" hidden="1">
      <c r="A163" s="22" t="s">
        <v>26</v>
      </c>
      <c r="B163" s="28">
        <v>860</v>
      </c>
      <c r="C163" s="28">
        <v>21805010</v>
      </c>
      <c r="D163" s="24" t="s">
        <v>131</v>
      </c>
      <c r="E163" s="25" t="s">
        <v>55</v>
      </c>
      <c r="F163" s="26" t="s">
        <v>212</v>
      </c>
      <c r="G163" s="18">
        <f t="shared" si="8"/>
        <v>0</v>
      </c>
      <c r="H163" s="19">
        <f t="shared" si="8"/>
        <v>0</v>
      </c>
      <c r="I163" s="19">
        <f t="shared" si="8"/>
        <v>0</v>
      </c>
      <c r="J163" s="27"/>
      <c r="K163" s="27"/>
      <c r="L163" s="28"/>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c r="IT163" s="4"/>
      <c r="IU163" s="4"/>
      <c r="IV163" s="4"/>
    </row>
    <row r="164" spans="1:256" ht="63" hidden="1">
      <c r="A164" s="39" t="s">
        <v>27</v>
      </c>
      <c r="B164" s="28">
        <v>860</v>
      </c>
      <c r="C164" s="28">
        <v>21900000</v>
      </c>
      <c r="D164" s="24" t="s">
        <v>54</v>
      </c>
      <c r="E164" s="25" t="s">
        <v>55</v>
      </c>
      <c r="F164" s="26" t="s">
        <v>52</v>
      </c>
      <c r="G164" s="18">
        <f t="shared" si="8"/>
        <v>0</v>
      </c>
      <c r="H164" s="19">
        <f t="shared" si="8"/>
        <v>0</v>
      </c>
      <c r="I164" s="19">
        <f t="shared" si="8"/>
        <v>0</v>
      </c>
      <c r="J164" s="27"/>
      <c r="K164" s="27"/>
      <c r="L164" s="28"/>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c r="IT164" s="4"/>
      <c r="IU164" s="4"/>
      <c r="IV164" s="4"/>
    </row>
    <row r="165" spans="1:256" ht="63" hidden="1">
      <c r="A165" s="22" t="s">
        <v>28</v>
      </c>
      <c r="B165" s="28">
        <v>860</v>
      </c>
      <c r="C165" s="28">
        <v>21905000</v>
      </c>
      <c r="D165" s="24" t="s">
        <v>131</v>
      </c>
      <c r="E165" s="25" t="s">
        <v>55</v>
      </c>
      <c r="F165" s="26" t="s">
        <v>212</v>
      </c>
      <c r="G165" s="18">
        <f t="shared" si="8"/>
        <v>0</v>
      </c>
      <c r="H165" s="19">
        <f t="shared" si="8"/>
        <v>0</v>
      </c>
      <c r="I165" s="19">
        <f t="shared" si="8"/>
        <v>0</v>
      </c>
      <c r="J165" s="27"/>
      <c r="K165" s="27"/>
      <c r="L165" s="28"/>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c r="IT165" s="4"/>
      <c r="IU165" s="4"/>
      <c r="IV165" s="4"/>
    </row>
    <row r="166" spans="1:11" ht="15.75">
      <c r="A166" s="3"/>
      <c r="J166" s="3"/>
      <c r="K166" s="3"/>
    </row>
    <row r="167" spans="1:11" ht="15.75">
      <c r="A167" s="3"/>
      <c r="J167" s="3"/>
      <c r="K167" s="3"/>
    </row>
    <row r="168" spans="1:11" ht="15.75">
      <c r="A168" s="3"/>
      <c r="J168" s="3"/>
      <c r="K168" s="3"/>
    </row>
    <row r="169" spans="1:11" ht="15.75">
      <c r="A169" s="3"/>
      <c r="J169" s="3"/>
      <c r="K169" s="3"/>
    </row>
    <row r="170" spans="1:11" ht="15.75">
      <c r="A170" s="3"/>
      <c r="J170" s="3"/>
      <c r="K170" s="3"/>
    </row>
    <row r="171" spans="1:11" ht="15.75">
      <c r="A171" s="3"/>
      <c r="J171" s="3"/>
      <c r="K171" s="3"/>
    </row>
    <row r="172" spans="1:11" ht="15.75">
      <c r="A172" s="3"/>
      <c r="J172" s="3"/>
      <c r="K172" s="3"/>
    </row>
    <row r="173" spans="1:11" ht="15.75">
      <c r="A173" s="3"/>
      <c r="J173" s="3"/>
      <c r="K173" s="3"/>
    </row>
    <row r="174" spans="1:11" ht="15.75">
      <c r="A174" s="3"/>
      <c r="J174" s="3"/>
      <c r="K174" s="3"/>
    </row>
    <row r="175" spans="1:11" ht="15.75">
      <c r="A175" s="3"/>
      <c r="J175" s="3"/>
      <c r="K175" s="3"/>
    </row>
    <row r="176" spans="1:11" ht="15.75">
      <c r="A176" s="3"/>
      <c r="J176" s="3"/>
      <c r="K176" s="3"/>
    </row>
    <row r="177" s="3" customFormat="1" ht="15.75"/>
    <row r="178" s="3" customFormat="1" ht="15.75"/>
    <row r="179" s="3" customFormat="1" ht="15.75"/>
    <row r="180" s="3" customFormat="1" ht="15.75"/>
    <row r="181" s="3" customFormat="1" ht="15.75"/>
    <row r="182" s="3" customFormat="1" ht="15.75"/>
    <row r="183" s="3" customFormat="1" ht="15.75"/>
    <row r="184" s="3" customFormat="1" ht="15.75"/>
    <row r="185" s="3" customFormat="1" ht="15.75"/>
    <row r="186" s="3" customFormat="1" ht="15.75"/>
    <row r="187" s="3" customFormat="1" ht="15.75"/>
    <row r="188" s="3" customFormat="1" ht="15.75"/>
    <row r="189" s="3" customFormat="1" ht="15.75"/>
    <row r="190" s="3" customFormat="1" ht="15.75"/>
    <row r="191" s="3" customFormat="1" ht="15.75"/>
    <row r="192" s="3" customFormat="1" ht="15.75"/>
    <row r="193" s="3" customFormat="1" ht="15.75"/>
    <row r="194" s="3" customFormat="1" ht="15.75"/>
    <row r="195" s="3" customFormat="1" ht="15.75"/>
    <row r="196" s="3" customFormat="1" ht="15.75"/>
    <row r="197" s="3" customFormat="1" ht="15.75"/>
    <row r="198" s="3" customFormat="1" ht="15.75"/>
    <row r="199" s="3" customFormat="1" ht="15.75"/>
    <row r="200" s="3" customFormat="1" ht="15.75"/>
    <row r="201" s="3" customFormat="1" ht="15.75"/>
    <row r="202" s="3" customFormat="1" ht="15.75"/>
    <row r="203" s="3" customFormat="1" ht="15.75"/>
    <row r="204" s="3" customFormat="1" ht="15.75"/>
    <row r="205" s="3" customFormat="1" ht="15.75"/>
    <row r="206" s="3" customFormat="1" ht="15.75"/>
    <row r="207" s="3" customFormat="1" ht="15.75"/>
    <row r="208" s="3" customFormat="1" ht="15.75"/>
    <row r="209" s="3" customFormat="1" ht="15.75"/>
    <row r="210" s="3" customFormat="1" ht="15.75"/>
    <row r="211" s="3" customFormat="1" ht="15.75"/>
    <row r="212" s="3" customFormat="1" ht="15.75"/>
    <row r="213" s="3" customFormat="1" ht="15.75"/>
    <row r="214" s="3" customFormat="1" ht="15.75"/>
    <row r="215" s="3" customFormat="1" ht="15.75"/>
    <row r="216" s="3" customFormat="1" ht="15.75"/>
    <row r="217" s="3" customFormat="1" ht="15.75"/>
    <row r="218" s="3" customFormat="1" ht="15.75"/>
    <row r="219" s="3" customFormat="1" ht="15.75"/>
    <row r="220" s="3" customFormat="1" ht="15.75"/>
    <row r="221" s="3" customFormat="1" ht="15.75"/>
    <row r="222" s="3" customFormat="1" ht="15.75"/>
    <row r="223" s="3" customFormat="1" ht="15.75"/>
    <row r="224" s="3" customFormat="1" ht="15.75"/>
    <row r="225" s="3" customFormat="1" ht="15.75"/>
    <row r="226" s="3" customFormat="1" ht="15.75"/>
    <row r="227" s="3" customFormat="1" ht="15.75"/>
    <row r="228" s="3" customFormat="1" ht="15.75"/>
    <row r="229" s="3" customFormat="1" ht="15.75"/>
    <row r="230" s="3" customFormat="1" ht="15.75"/>
    <row r="231" s="3" customFormat="1" ht="15.75"/>
    <row r="232" s="3" customFormat="1" ht="15.75"/>
    <row r="233" s="3" customFormat="1" ht="15.75"/>
    <row r="234" s="3" customFormat="1" ht="15.75"/>
    <row r="235" s="3" customFormat="1" ht="15.75"/>
    <row r="236" s="3" customFormat="1" ht="15.75"/>
    <row r="237" s="3" customFormat="1" ht="15.75"/>
    <row r="238" s="3" customFormat="1" ht="15.75"/>
    <row r="239" s="3" customFormat="1" ht="15.75"/>
    <row r="240" s="3" customFormat="1" ht="15.75"/>
    <row r="241" s="3" customFormat="1" ht="15.75"/>
    <row r="242" s="3" customFormat="1" ht="15.75"/>
    <row r="243" s="3" customFormat="1" ht="15.75"/>
    <row r="244" s="3" customFormat="1" ht="15.75"/>
    <row r="245" s="3" customFormat="1" ht="15.75"/>
    <row r="246" s="3" customFormat="1" ht="15.75"/>
    <row r="247" s="3" customFormat="1" ht="15.75"/>
    <row r="248" s="3" customFormat="1" ht="15.75"/>
    <row r="249" s="3" customFormat="1" ht="15.75"/>
    <row r="250" s="3" customFormat="1" ht="15.75"/>
    <row r="251" s="3" customFormat="1" ht="15.75"/>
    <row r="252" s="3" customFormat="1" ht="15.75"/>
    <row r="253" s="3" customFormat="1" ht="15.75"/>
    <row r="254" s="3" customFormat="1" ht="15.75"/>
    <row r="255" s="3" customFormat="1" ht="15.75"/>
    <row r="256" s="3" customFormat="1" ht="15.75"/>
    <row r="257" s="3" customFormat="1" ht="15.75"/>
    <row r="258" s="3" customFormat="1" ht="15.75"/>
    <row r="259" s="3" customFormat="1" ht="15.75"/>
    <row r="260" s="3" customFormat="1" ht="15.75"/>
    <row r="261" s="3" customFormat="1" ht="15.75"/>
    <row r="262" s="3" customFormat="1" ht="15.75"/>
    <row r="263" s="3" customFormat="1" ht="15.75"/>
    <row r="264" s="3" customFormat="1" ht="15.75"/>
    <row r="265" s="3" customFormat="1" ht="15.75"/>
    <row r="266" s="3" customFormat="1" ht="15.75"/>
    <row r="267" s="3" customFormat="1" ht="15.75"/>
    <row r="268" s="3" customFormat="1" ht="15.75"/>
    <row r="269" s="3" customFormat="1" ht="15.75"/>
    <row r="270" s="3" customFormat="1" ht="15.75"/>
    <row r="271" s="3" customFormat="1" ht="15.75"/>
    <row r="272" s="3" customFormat="1" ht="15.75"/>
    <row r="273" s="3" customFormat="1" ht="15.75"/>
    <row r="274" s="3" customFormat="1" ht="15.75"/>
    <row r="275" s="3" customFormat="1" ht="15.75"/>
    <row r="276" s="3" customFormat="1" ht="15.75"/>
    <row r="277" s="3" customFormat="1" ht="15.75"/>
    <row r="278" s="3" customFormat="1" ht="15.75"/>
    <row r="279" s="3" customFormat="1" ht="15.75"/>
  </sheetData>
  <sheetProtection/>
  <mergeCells count="15">
    <mergeCell ref="A8:F8"/>
    <mergeCell ref="G8:G10"/>
    <mergeCell ref="H8:H10"/>
    <mergeCell ref="I8:I10"/>
    <mergeCell ref="A9:A10"/>
    <mergeCell ref="B9:F9"/>
    <mergeCell ref="A6:I6"/>
    <mergeCell ref="G1:I1"/>
    <mergeCell ref="G3:I3"/>
    <mergeCell ref="B4:I4"/>
    <mergeCell ref="F2:I2"/>
    <mergeCell ref="J9:J10"/>
    <mergeCell ref="K9:K10"/>
    <mergeCell ref="L9:L10"/>
    <mergeCell ref="B11:F11"/>
  </mergeCells>
  <printOptions/>
  <pageMargins left="0.7086614173228347" right="0.31496062992125984" top="0.3937007874015748" bottom="0.3937007874015748"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2013-11-01T03:21:44Z</cp:lastPrinted>
  <dcterms:created xsi:type="dcterms:W3CDTF">2013-11-01T03:12:05Z</dcterms:created>
  <dcterms:modified xsi:type="dcterms:W3CDTF">2014-01-23T06:52:33Z</dcterms:modified>
  <cp:category/>
  <cp:version/>
  <cp:contentType/>
  <cp:contentStatus/>
</cp:coreProperties>
</file>